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huyenmon\Kehoachchienluoc\"/>
    </mc:Choice>
  </mc:AlternateContent>
  <xr:revisionPtr revIDLastSave="0" documentId="13_ncr:1_{ED47A7A1-6C8C-46C9-AE6B-C7212DC524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I_Siso_HS" sheetId="1" r:id="rId1"/>
    <sheet name="PLII_ChatluongGD_Duytri_PC" sheetId="3" r:id="rId2"/>
    <sheet name="PLIII_Doingu" sheetId="2" r:id="rId3"/>
    <sheet name="Siso_Tieuhoc" sheetId="4" state="hidden" r:id="rId4"/>
  </sheets>
  <definedNames>
    <definedName name="_xlnm.Print_Titles" localSheetId="2">PLIII_Doingu!$6:$7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4" l="1"/>
  <c r="B10" i="4"/>
  <c r="D6" i="4"/>
  <c r="D7" i="4"/>
  <c r="D8" i="4"/>
  <c r="D9" i="4"/>
  <c r="D5" i="4"/>
  <c r="A5" i="3"/>
  <c r="A4" i="2" s="1"/>
  <c r="A4" i="3"/>
  <c r="A3" i="2" s="1"/>
  <c r="D10" i="4" l="1"/>
  <c r="L8" i="2"/>
  <c r="J28" i="2"/>
  <c r="H28" i="2"/>
  <c r="F28" i="2"/>
  <c r="D28" i="2"/>
  <c r="B28" i="2"/>
  <c r="J22" i="2"/>
  <c r="K23" i="2" s="1"/>
  <c r="H22" i="2"/>
  <c r="I23" i="2" s="1"/>
  <c r="F22" i="2"/>
  <c r="G24" i="2" s="1"/>
  <c r="D22" i="2"/>
  <c r="E23" i="2" s="1"/>
  <c r="B22" i="2"/>
  <c r="C24" i="2" s="1"/>
  <c r="L10" i="2"/>
  <c r="J14" i="2"/>
  <c r="H14" i="2"/>
  <c r="F14" i="2"/>
  <c r="B14" i="2"/>
  <c r="I15" i="2" s="1"/>
  <c r="D14" i="2"/>
  <c r="D17" i="2"/>
  <c r="E33" i="2" s="1"/>
  <c r="F17" i="2"/>
  <c r="G32" i="2" s="1"/>
  <c r="B17" i="2"/>
  <c r="C20" i="2" s="1"/>
  <c r="H17" i="2"/>
  <c r="I20" i="2" s="1"/>
  <c r="E32" i="2" l="1"/>
  <c r="C36" i="2"/>
  <c r="C25" i="2"/>
  <c r="I36" i="2"/>
  <c r="C33" i="2"/>
  <c r="K36" i="2"/>
  <c r="D13" i="2"/>
  <c r="C37" i="2"/>
  <c r="G37" i="2"/>
  <c r="F13" i="2"/>
  <c r="I37" i="2"/>
  <c r="I29" i="2"/>
  <c r="C26" i="2"/>
  <c r="C32" i="2"/>
  <c r="E24" i="2"/>
  <c r="B13" i="2"/>
  <c r="E28" i="2"/>
  <c r="K29" i="2"/>
  <c r="G28" i="2"/>
  <c r="C30" i="2"/>
  <c r="E31" i="2"/>
  <c r="E36" i="2"/>
  <c r="K37" i="2"/>
  <c r="I14" i="2"/>
  <c r="I28" i="2"/>
  <c r="E30" i="2"/>
  <c r="G33" i="2"/>
  <c r="G31" i="2" s="1"/>
  <c r="G36" i="2"/>
  <c r="H13" i="2"/>
  <c r="G30" i="2"/>
  <c r="I33" i="2"/>
  <c r="C29" i="2"/>
  <c r="I30" i="2"/>
  <c r="E26" i="2"/>
  <c r="E29" i="2"/>
  <c r="K30" i="2"/>
  <c r="E25" i="2"/>
  <c r="G29" i="2"/>
  <c r="I32" i="2"/>
  <c r="I31" i="2" s="1"/>
  <c r="E37" i="2"/>
  <c r="C28" i="2"/>
  <c r="K28" i="2"/>
  <c r="G14" i="2"/>
  <c r="K15" i="2"/>
  <c r="C23" i="2"/>
  <c r="I26" i="2"/>
  <c r="I24" i="2"/>
  <c r="E16" i="2"/>
  <c r="G15" i="2"/>
  <c r="K25" i="2"/>
  <c r="I16" i="2"/>
  <c r="K14" i="2"/>
  <c r="I25" i="2"/>
  <c r="C16" i="2"/>
  <c r="K24" i="2"/>
  <c r="E14" i="2"/>
  <c r="K26" i="2"/>
  <c r="G26" i="2"/>
  <c r="G23" i="2"/>
  <c r="G25" i="2"/>
  <c r="E15" i="2"/>
  <c r="K16" i="2"/>
  <c r="C14" i="2"/>
  <c r="G16" i="2"/>
  <c r="C15" i="2"/>
  <c r="C19" i="2"/>
  <c r="E18" i="2"/>
  <c r="E20" i="2"/>
  <c r="C18" i="2"/>
  <c r="E19" i="2"/>
  <c r="I19" i="2"/>
  <c r="I18" i="2"/>
  <c r="J17" i="2"/>
  <c r="J13" i="2" s="1"/>
  <c r="G18" i="2"/>
  <c r="G20" i="2"/>
  <c r="G19" i="2"/>
  <c r="L21" i="1"/>
  <c r="K21" i="1"/>
  <c r="J21" i="1"/>
  <c r="I21" i="1"/>
  <c r="H21" i="1"/>
  <c r="G21" i="1"/>
  <c r="F21" i="1"/>
  <c r="E21" i="1"/>
  <c r="D21" i="1"/>
  <c r="C21" i="1"/>
  <c r="D13" i="1"/>
  <c r="E13" i="1"/>
  <c r="D10" i="2" s="1"/>
  <c r="D8" i="2" s="1"/>
  <c r="E9" i="2" s="1"/>
  <c r="F13" i="1"/>
  <c r="G13" i="1"/>
  <c r="F10" i="2" s="1"/>
  <c r="H13" i="1"/>
  <c r="I13" i="1"/>
  <c r="H10" i="2" s="1"/>
  <c r="H8" i="2" s="1"/>
  <c r="I12" i="2" s="1"/>
  <c r="J13" i="1"/>
  <c r="K13" i="1"/>
  <c r="J10" i="2" s="1"/>
  <c r="J8" i="2" s="1"/>
  <c r="K9" i="2" s="1"/>
  <c r="L13" i="1"/>
  <c r="C13" i="1"/>
  <c r="B10" i="2" s="1"/>
  <c r="B8" i="2" s="1"/>
  <c r="C9" i="2" s="1"/>
  <c r="D31" i="2" l="1"/>
  <c r="D27" i="2" s="1"/>
  <c r="M9" i="2"/>
  <c r="M12" i="2"/>
  <c r="C10" i="2"/>
  <c r="I10" i="2"/>
  <c r="J31" i="2"/>
  <c r="J27" i="2" s="1"/>
  <c r="E10" i="2"/>
  <c r="I11" i="2"/>
  <c r="E12" i="2"/>
  <c r="M11" i="2"/>
  <c r="B31" i="2"/>
  <c r="B27" i="2" s="1"/>
  <c r="I9" i="2"/>
  <c r="K12" i="2"/>
  <c r="H31" i="2"/>
  <c r="H27" i="2" s="1"/>
  <c r="E11" i="2"/>
  <c r="K10" i="2"/>
  <c r="C11" i="2"/>
  <c r="F8" i="2"/>
  <c r="K11" i="2"/>
  <c r="C12" i="2"/>
  <c r="F31" i="2"/>
  <c r="F27" i="2" s="1"/>
  <c r="M10" i="2"/>
  <c r="I22" i="2"/>
  <c r="C31" i="2"/>
  <c r="C35" i="2"/>
  <c r="I17" i="2"/>
  <c r="K22" i="2"/>
  <c r="I35" i="2"/>
  <c r="K35" i="2"/>
  <c r="C22" i="2"/>
  <c r="E22" i="2"/>
  <c r="C17" i="2"/>
  <c r="G35" i="2"/>
  <c r="K33" i="2"/>
  <c r="K32" i="2"/>
  <c r="E35" i="2"/>
  <c r="E17" i="2"/>
  <c r="G17" i="2"/>
  <c r="G22" i="2"/>
  <c r="K19" i="2"/>
  <c r="K20" i="2"/>
  <c r="K18" i="2"/>
  <c r="G11" i="2" l="1"/>
  <c r="G12" i="2"/>
  <c r="G10" i="2"/>
  <c r="G9" i="2"/>
  <c r="K17" i="2"/>
  <c r="K31" i="2"/>
</calcChain>
</file>

<file path=xl/sharedStrings.xml><?xml version="1.0" encoding="utf-8"?>
<sst xmlns="http://schemas.openxmlformats.org/spreadsheetml/2006/main" count="311" uniqueCount="161">
  <si>
    <t>Năm học</t>
  </si>
  <si>
    <t>Khối</t>
  </si>
  <si>
    <t>Số lớp</t>
  </si>
  <si>
    <t>Số HS</t>
  </si>
  <si>
    <t>2021-2022</t>
  </si>
  <si>
    <t>2022-2023</t>
  </si>
  <si>
    <t>2023-2024</t>
  </si>
  <si>
    <t>2024-2025</t>
  </si>
  <si>
    <t>Phụ lục I</t>
  </si>
  <si>
    <t>STT</t>
  </si>
  <si>
    <t>Tổng cộng</t>
  </si>
  <si>
    <t>Phụ lục II</t>
  </si>
  <si>
    <t>Tổng số CBQL, GV, NV</t>
  </si>
  <si>
    <t>1. CBQL</t>
  </si>
  <si>
    <t>2. Giáo viên</t>
  </si>
  <si>
    <t>3. Tổng phụ trách đội</t>
  </si>
  <si>
    <t>1.1. Thạc sỹ</t>
  </si>
  <si>
    <t>1.2. Đại học</t>
  </si>
  <si>
    <t>Tỷ lệ</t>
  </si>
  <si>
    <t>2.1. Thạc sỹ</t>
  </si>
  <si>
    <t>2.2. Đại học</t>
  </si>
  <si>
    <t>2.3. Cao đẳng</t>
  </si>
  <si>
    <t>4. Nhân viên</t>
  </si>
  <si>
    <t>4.1. Đại học</t>
  </si>
  <si>
    <t>4.1. Cao đẳng</t>
  </si>
  <si>
    <t>4.3. Trung cấp</t>
  </si>
  <si>
    <t>100% từ Đại học trở lên</t>
  </si>
  <si>
    <t>100% trình độ đại học trở lên</t>
  </si>
  <si>
    <t>90% từ Đại học trở lên; phấn đấu 10% Thạc sỹ</t>
  </si>
  <si>
    <t>4.4. Sơ cấp</t>
  </si>
  <si>
    <t>Phấn đấu 100% Cao đẳng trở lên</t>
  </si>
  <si>
    <t>x</t>
  </si>
  <si>
    <t>1.1. Cao cấp</t>
  </si>
  <si>
    <t>1.2. Trung cấp</t>
  </si>
  <si>
    <t>2.1. Trung cấp</t>
  </si>
  <si>
    <t>2.2. Sơ cấp</t>
  </si>
  <si>
    <t>Phấn đấu 50% trung cấp và 50% cao cấp</t>
  </si>
  <si>
    <t>Phấn đấu đạt 30% trung cấp và 70% sơ cấp</t>
  </si>
  <si>
    <t>Đạt trung cấp</t>
  </si>
  <si>
    <t>Sơ cấp</t>
  </si>
  <si>
    <t>Phấn đấu đạt 40% trung cấp và 60% sơ cấp</t>
  </si>
  <si>
    <t>4.1. Trung cấp</t>
  </si>
  <si>
    <t>4.2. Sơ cấp</t>
  </si>
  <si>
    <t>I. Trình độ chuyên môn</t>
  </si>
  <si>
    <t>II.Trình độ chính trị</t>
  </si>
  <si>
    <t>III. Trình độ ngoại ngữ và tin học</t>
  </si>
  <si>
    <t>III. Trình độ quản lí</t>
  </si>
  <si>
    <t>100% qua lớp cán bộ quản lý</t>
  </si>
  <si>
    <t>100% tổ trưởng qua lớp Bồi dưỡng Tổ trưởng và 2 qua lớp CBQLGD</t>
  </si>
  <si>
    <t>100% Tổ trưởng và Tổ phó qua lớp Bồi dưỡng tổ trưởng và 3 qua lớp CBQLGD</t>
  </si>
  <si>
    <t>100% tổ trưởng qua lớp CBQL; 100% tổ phó qua lớp BDTT</t>
  </si>
  <si>
    <t>Qua lớp bồi dưỡng Tổng phụ trách</t>
  </si>
  <si>
    <t>Qua lớp bồi dưỡng CBQL</t>
  </si>
  <si>
    <t>100% đạt chuẩn nghề nghiệp theo quy định</t>
  </si>
  <si>
    <t>CƠ CẤU PHÁT TRIỂN ĐỘI NGŨ</t>
  </si>
  <si>
    <t>CƠ CẤU VỀ SỐ LƯỢNG HỌC SINH</t>
  </si>
  <si>
    <t>(%)</t>
  </si>
  <si>
    <t>S. lượng</t>
  </si>
  <si>
    <t>________________________________________________</t>
  </si>
  <si>
    <t>Về Hạnh kiểm</t>
  </si>
  <si>
    <t>Nội dung</t>
  </si>
  <si>
    <t>ĐVT</t>
  </si>
  <si>
    <t>Ghi chú</t>
  </si>
  <si>
    <t>____________________</t>
  </si>
  <si>
    <t>I</t>
  </si>
  <si>
    <t>%</t>
  </si>
  <si>
    <t>1.1</t>
  </si>
  <si>
    <t>Loại Tốt- Khá</t>
  </si>
  <si>
    <t>2.1</t>
  </si>
  <si>
    <t>1.2</t>
  </si>
  <si>
    <t>Về Học lực</t>
  </si>
  <si>
    <t>Khá- Giỏi</t>
  </si>
  <si>
    <t>2.2</t>
  </si>
  <si>
    <t>II</t>
  </si>
  <si>
    <t>Công tác mũi nhọn</t>
  </si>
  <si>
    <t>Chất lượng Giáo dục</t>
  </si>
  <si>
    <t>Tuyển sinh vào lớp 10</t>
  </si>
  <si>
    <t>Huy động và duy trì sĩ số</t>
  </si>
  <si>
    <t>Huy động</t>
  </si>
  <si>
    <t>Đầu cấp (K6)</t>
  </si>
  <si>
    <t>Toàn trường</t>
  </si>
  <si>
    <t>Duy trì</t>
  </si>
  <si>
    <t>III</t>
  </si>
  <si>
    <t>Phổ cập GDTHCS</t>
  </si>
  <si>
    <t>Phụ lục III</t>
  </si>
  <si>
    <t>CHẤT LƯỢNG GIÁO DỤC; HUY ĐỘNG VÀ DUY TRÌ SĨ SỐ HỌC SINH</t>
  </si>
  <si>
    <t>Loại Trung bình</t>
  </si>
  <si>
    <t>&gt;75</t>
  </si>
  <si>
    <t>&gt;=80</t>
  </si>
  <si>
    <t>&gt;=20</t>
  </si>
  <si>
    <t>&gt;=85</t>
  </si>
  <si>
    <t>&gt;=15</t>
  </si>
  <si>
    <t>&gt;=65</t>
  </si>
  <si>
    <t>&gt;=30</t>
  </si>
  <si>
    <t>&gt;22</t>
  </si>
  <si>
    <t>&gt;=90</t>
  </si>
  <si>
    <t>&gt;=10</t>
  </si>
  <si>
    <t>&gt;40</t>
  </si>
  <si>
    <t>&gt;55</t>
  </si>
  <si>
    <t>&gt;= 45</t>
  </si>
  <si>
    <t>&gt;= 52</t>
  </si>
  <si>
    <t>&gt;= 50</t>
  </si>
  <si>
    <t>&gt;= 48</t>
  </si>
  <si>
    <t>&gt;=55</t>
  </si>
  <si>
    <t>&gt;=43</t>
  </si>
  <si>
    <t>Học sinh giỏi môn văn hóa</t>
  </si>
  <si>
    <t>a</t>
  </si>
  <si>
    <t>b</t>
  </si>
  <si>
    <t>Vòng huyện</t>
  </si>
  <si>
    <t>Vòng tỉnh</t>
  </si>
  <si>
    <t>Giải</t>
  </si>
  <si>
    <t>Các hội thi bắt buộc</t>
  </si>
  <si>
    <t>Các hội thi khác</t>
  </si>
  <si>
    <t>3.1</t>
  </si>
  <si>
    <t>3.2</t>
  </si>
  <si>
    <t>3.3</t>
  </si>
  <si>
    <t>Học sinh tuyển vào lớp 10 so với học sinh TN_THCS</t>
  </si>
  <si>
    <t>Môn Toán từ 5 điểm trở lên</t>
  </si>
  <si>
    <t>3.4</t>
  </si>
  <si>
    <t>Môn Văn từ 5 điểm trở lên</t>
  </si>
  <si>
    <t>Môn Tiếng Anh từ 5 điểm trở lên</t>
  </si>
  <si>
    <t>&gt;=35</t>
  </si>
  <si>
    <t>&gt;=33</t>
  </si>
  <si>
    <t>&gt;=40</t>
  </si>
  <si>
    <t>&gt;=45</t>
  </si>
  <si>
    <t>&gt;=38</t>
  </si>
  <si>
    <t>&gt;=50</t>
  </si>
  <si>
    <t>&gt;=48</t>
  </si>
  <si>
    <t>&gt;=60</t>
  </si>
  <si>
    <t>0&gt;&lt;2=5%</t>
  </si>
  <si>
    <t>0&gt;&lt;2=3%</t>
  </si>
  <si>
    <t>0&gt;&lt;2=8%</t>
  </si>
  <si>
    <t>Mức độ</t>
  </si>
  <si>
    <t>IV</t>
  </si>
  <si>
    <t>Kiểm định chất lương</t>
  </si>
  <si>
    <t>CÔNG TÁC PHỔ CẬP GDTHCS VÀ KIỂM ĐỊNH CHẤT LƯỢNG</t>
  </si>
  <si>
    <t>2021- 2022</t>
  </si>
  <si>
    <t>2022- 2023</t>
  </si>
  <si>
    <t>2023- 2024</t>
  </si>
  <si>
    <t>Giai đoạn 2021- 2026</t>
  </si>
  <si>
    <t>2025- 2026</t>
  </si>
  <si>
    <t>(Kèm theo Kế hoạch chiến lược số      /KHCL-NQD</t>
  </si>
  <si>
    <t>2026- 2027</t>
  </si>
  <si>
    <t>2027- 2028</t>
  </si>
  <si>
    <t>2028- 2029</t>
  </si>
  <si>
    <t>2029- 2030</t>
  </si>
  <si>
    <t>2030- 2031</t>
  </si>
  <si>
    <t>Giai đoạn 2026- 2031</t>
  </si>
  <si>
    <t>2024- 2025</t>
  </si>
  <si>
    <t>Từ năm học 2026 đến 2031</t>
  </si>
  <si>
    <t>Từ năm 2026 đến 2031</t>
  </si>
  <si>
    <t>Năm học 2021- 2022</t>
  </si>
  <si>
    <t>AP1</t>
  </si>
  <si>
    <t>K1</t>
  </si>
  <si>
    <t>K2</t>
  </si>
  <si>
    <t>K3</t>
  </si>
  <si>
    <t>K4</t>
  </si>
  <si>
    <t>K5</t>
  </si>
  <si>
    <t>AP2</t>
  </si>
  <si>
    <t>Cộng</t>
  </si>
  <si>
    <t>ngày      tháng 3 năm 2022 của trường THCS Nguyễn Quang Diêu)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</si>
</sst>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4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6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shrinkToFit="1"/>
    </xf>
    <xf numFmtId="10" fontId="5" fillId="0" borderId="8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horizontal="left" vertical="center" shrinkToFit="1"/>
    </xf>
    <xf numFmtId="9" fontId="7" fillId="0" borderId="8" xfId="0" applyNumberFormat="1" applyFont="1" applyBorder="1" applyAlignment="1">
      <alignment horizontal="center" vertical="center" shrinkToFit="1"/>
    </xf>
    <xf numFmtId="10" fontId="5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shrinkToFit="1"/>
    </xf>
    <xf numFmtId="10" fontId="5" fillId="0" borderId="2" xfId="0" applyNumberFormat="1" applyFont="1" applyBorder="1" applyAlignment="1">
      <alignment horizontal="center" vertical="center" shrinkToFit="1"/>
    </xf>
    <xf numFmtId="10" fontId="5" fillId="0" borderId="3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9" fontId="7" fillId="0" borderId="3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10" fontId="5" fillId="0" borderId="9" xfId="0" applyNumberFormat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14" fillId="0" borderId="0" xfId="0" applyFont="1"/>
    <xf numFmtId="0" fontId="16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shrinkToFit="1"/>
    </xf>
    <xf numFmtId="9" fontId="5" fillId="0" borderId="3" xfId="0" applyNumberFormat="1" applyFont="1" applyBorder="1" applyAlignment="1">
      <alignment horizontal="left" vertical="center" wrapText="1"/>
    </xf>
    <xf numFmtId="9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4</xdr:row>
      <xdr:rowOff>76200</xdr:rowOff>
    </xdr:from>
    <xdr:to>
      <xdr:col>6</xdr:col>
      <xdr:colOff>400050</xdr:colOff>
      <xdr:row>4</xdr:row>
      <xdr:rowOff>76201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810000" y="1143000"/>
          <a:ext cx="12192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21"/>
  <sheetViews>
    <sheetView tabSelected="1" workbookViewId="0">
      <selection activeCell="A5" sqref="A5:L5"/>
    </sheetView>
  </sheetViews>
  <sheetFormatPr defaultColWidth="11.5546875" defaultRowHeight="21" customHeight="1" x14ac:dyDescent="0.3"/>
  <cols>
    <col min="1" max="16384" width="11.5546875" style="1"/>
  </cols>
  <sheetData>
    <row r="1" spans="1:12" ht="21" customHeight="1" x14ac:dyDescent="0.3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1" customHeight="1" x14ac:dyDescent="0.3">
      <c r="A2" s="69" t="s">
        <v>55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1" customHeight="1" x14ac:dyDescent="0.3">
      <c r="A3" s="70" t="s">
        <v>141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1" customHeight="1" x14ac:dyDescent="0.3">
      <c r="A4" s="70" t="s">
        <v>160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21" customHeight="1" x14ac:dyDescent="0.3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21" customHeight="1" x14ac:dyDescent="0.3">
      <c r="A6" s="68" t="s">
        <v>139</v>
      </c>
      <c r="B6" s="68"/>
      <c r="C6" s="68"/>
      <c r="D6" s="68"/>
      <c r="E6" s="68"/>
      <c r="F6" s="68"/>
    </row>
    <row r="7" spans="1:12" ht="21" customHeight="1" x14ac:dyDescent="0.3">
      <c r="A7" s="66" t="s">
        <v>9</v>
      </c>
      <c r="B7" s="2" t="s">
        <v>0</v>
      </c>
      <c r="C7" s="66" t="s">
        <v>136</v>
      </c>
      <c r="D7" s="66"/>
      <c r="E7" s="66" t="s">
        <v>137</v>
      </c>
      <c r="F7" s="66"/>
      <c r="G7" s="66" t="s">
        <v>138</v>
      </c>
      <c r="H7" s="66"/>
      <c r="I7" s="66" t="s">
        <v>7</v>
      </c>
      <c r="J7" s="66"/>
      <c r="K7" s="66" t="s">
        <v>140</v>
      </c>
      <c r="L7" s="66"/>
    </row>
    <row r="8" spans="1:12" ht="21" customHeight="1" x14ac:dyDescent="0.3">
      <c r="A8" s="66"/>
      <c r="B8" s="2" t="s">
        <v>1</v>
      </c>
      <c r="C8" s="2" t="s">
        <v>2</v>
      </c>
      <c r="D8" s="2" t="s">
        <v>3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  <c r="K8" s="2" t="s">
        <v>2</v>
      </c>
      <c r="L8" s="2" t="s">
        <v>3</v>
      </c>
    </row>
    <row r="9" spans="1:12" ht="21" customHeight="1" x14ac:dyDescent="0.3">
      <c r="A9" s="7">
        <v>1</v>
      </c>
      <c r="B9" s="7">
        <v>6</v>
      </c>
      <c r="C9" s="7">
        <v>2</v>
      </c>
      <c r="D9" s="7">
        <v>90</v>
      </c>
      <c r="E9" s="7">
        <v>3</v>
      </c>
      <c r="F9" s="7">
        <v>103</v>
      </c>
      <c r="G9" s="7">
        <v>3</v>
      </c>
      <c r="H9" s="7">
        <v>102</v>
      </c>
      <c r="I9" s="7">
        <v>3</v>
      </c>
      <c r="J9" s="7">
        <v>103</v>
      </c>
      <c r="K9" s="7">
        <v>3</v>
      </c>
      <c r="L9" s="7">
        <v>117</v>
      </c>
    </row>
    <row r="10" spans="1:12" ht="21" customHeight="1" x14ac:dyDescent="0.3">
      <c r="A10" s="4">
        <v>2</v>
      </c>
      <c r="B10" s="4">
        <v>7</v>
      </c>
      <c r="C10" s="4">
        <v>3</v>
      </c>
      <c r="D10" s="4">
        <v>110</v>
      </c>
      <c r="E10" s="4">
        <v>2</v>
      </c>
      <c r="F10" s="4">
        <v>90</v>
      </c>
      <c r="G10" s="4">
        <v>3</v>
      </c>
      <c r="H10" s="4">
        <v>103</v>
      </c>
      <c r="I10" s="4">
        <v>3</v>
      </c>
      <c r="J10" s="4">
        <v>102</v>
      </c>
      <c r="K10" s="4">
        <v>3</v>
      </c>
      <c r="L10" s="4">
        <v>103</v>
      </c>
    </row>
    <row r="11" spans="1:12" ht="21" customHeight="1" x14ac:dyDescent="0.3">
      <c r="A11" s="4">
        <v>3</v>
      </c>
      <c r="B11" s="4">
        <v>8</v>
      </c>
      <c r="C11" s="4">
        <v>2</v>
      </c>
      <c r="D11" s="4">
        <v>89</v>
      </c>
      <c r="E11" s="4">
        <v>3</v>
      </c>
      <c r="F11" s="4">
        <v>110</v>
      </c>
      <c r="G11" s="4">
        <v>2</v>
      </c>
      <c r="H11" s="4">
        <v>90</v>
      </c>
      <c r="I11" s="4">
        <v>3</v>
      </c>
      <c r="J11" s="4">
        <v>103</v>
      </c>
      <c r="K11" s="4">
        <v>3</v>
      </c>
      <c r="L11" s="4">
        <v>102</v>
      </c>
    </row>
    <row r="12" spans="1:12" ht="21" customHeight="1" x14ac:dyDescent="0.3">
      <c r="A12" s="8">
        <v>4</v>
      </c>
      <c r="B12" s="8">
        <v>9</v>
      </c>
      <c r="C12" s="8">
        <v>2</v>
      </c>
      <c r="D12" s="8">
        <v>70</v>
      </c>
      <c r="E12" s="8">
        <v>2</v>
      </c>
      <c r="F12" s="8">
        <v>89</v>
      </c>
      <c r="G12" s="8">
        <v>3</v>
      </c>
      <c r="H12" s="8">
        <v>110</v>
      </c>
      <c r="I12" s="8">
        <v>2</v>
      </c>
      <c r="J12" s="8">
        <v>90</v>
      </c>
      <c r="K12" s="8">
        <v>3</v>
      </c>
      <c r="L12" s="8">
        <v>103</v>
      </c>
    </row>
    <row r="13" spans="1:12" ht="28.5" customHeight="1" x14ac:dyDescent="0.3">
      <c r="A13" s="67" t="s">
        <v>10</v>
      </c>
      <c r="B13" s="67"/>
      <c r="C13" s="6">
        <f>SUM(C9:C12)</f>
        <v>9</v>
      </c>
      <c r="D13" s="6">
        <f t="shared" ref="D13:L13" si="0">SUM(D9:D12)</f>
        <v>359</v>
      </c>
      <c r="E13" s="6">
        <f t="shared" si="0"/>
        <v>10</v>
      </c>
      <c r="F13" s="6">
        <f t="shared" si="0"/>
        <v>392</v>
      </c>
      <c r="G13" s="6">
        <f t="shared" si="0"/>
        <v>11</v>
      </c>
      <c r="H13" s="6">
        <f t="shared" si="0"/>
        <v>405</v>
      </c>
      <c r="I13" s="6">
        <f t="shared" si="0"/>
        <v>11</v>
      </c>
      <c r="J13" s="6">
        <f t="shared" si="0"/>
        <v>398</v>
      </c>
      <c r="K13" s="6">
        <f t="shared" si="0"/>
        <v>12</v>
      </c>
      <c r="L13" s="6">
        <f t="shared" si="0"/>
        <v>425</v>
      </c>
    </row>
    <row r="14" spans="1:12" ht="24.75" customHeight="1" x14ac:dyDescent="0.3">
      <c r="A14" s="68" t="s">
        <v>147</v>
      </c>
      <c r="B14" s="68"/>
      <c r="C14" s="68"/>
      <c r="D14" s="68"/>
      <c r="E14" s="68"/>
    </row>
    <row r="15" spans="1:12" ht="21" customHeight="1" x14ac:dyDescent="0.3">
      <c r="A15" s="66" t="s">
        <v>9</v>
      </c>
      <c r="B15" s="2" t="s">
        <v>0</v>
      </c>
      <c r="C15" s="66" t="s">
        <v>142</v>
      </c>
      <c r="D15" s="66"/>
      <c r="E15" s="66" t="s">
        <v>143</v>
      </c>
      <c r="F15" s="66"/>
      <c r="G15" s="66" t="s">
        <v>144</v>
      </c>
      <c r="H15" s="66"/>
      <c r="I15" s="66" t="s">
        <v>145</v>
      </c>
      <c r="J15" s="66"/>
      <c r="K15" s="66" t="s">
        <v>146</v>
      </c>
      <c r="L15" s="66"/>
    </row>
    <row r="16" spans="1:12" ht="21" customHeight="1" x14ac:dyDescent="0.3">
      <c r="A16" s="66"/>
      <c r="B16" s="2" t="s">
        <v>1</v>
      </c>
      <c r="C16" s="2" t="s">
        <v>2</v>
      </c>
      <c r="D16" s="2" t="s">
        <v>3</v>
      </c>
      <c r="E16" s="2" t="s">
        <v>2</v>
      </c>
      <c r="F16" s="2" t="s">
        <v>3</v>
      </c>
      <c r="G16" s="2" t="s">
        <v>2</v>
      </c>
      <c r="H16" s="2" t="s">
        <v>3</v>
      </c>
      <c r="I16" s="2" t="s">
        <v>2</v>
      </c>
      <c r="J16" s="2" t="s">
        <v>3</v>
      </c>
      <c r="K16" s="2" t="s">
        <v>2</v>
      </c>
      <c r="L16" s="2" t="s">
        <v>3</v>
      </c>
    </row>
    <row r="17" spans="1:12" ht="21" customHeight="1" x14ac:dyDescent="0.3">
      <c r="A17" s="3">
        <v>1</v>
      </c>
      <c r="B17" s="3">
        <v>6</v>
      </c>
      <c r="C17" s="3">
        <v>3</v>
      </c>
      <c r="D17" s="3">
        <v>97</v>
      </c>
      <c r="E17" s="3">
        <v>3</v>
      </c>
      <c r="F17" s="3">
        <v>96</v>
      </c>
      <c r="G17" s="3"/>
      <c r="H17" s="3"/>
      <c r="I17" s="3"/>
      <c r="J17" s="3"/>
      <c r="K17" s="3"/>
      <c r="L17" s="3"/>
    </row>
    <row r="18" spans="1:12" ht="21" customHeight="1" x14ac:dyDescent="0.3">
      <c r="A18" s="4">
        <v>2</v>
      </c>
      <c r="B18" s="4">
        <v>7</v>
      </c>
      <c r="C18" s="4">
        <v>3</v>
      </c>
      <c r="D18" s="4">
        <v>117</v>
      </c>
      <c r="E18" s="4">
        <v>3</v>
      </c>
      <c r="F18" s="4">
        <v>97</v>
      </c>
      <c r="G18" s="4">
        <v>3</v>
      </c>
      <c r="H18" s="4">
        <v>96</v>
      </c>
      <c r="I18" s="4"/>
      <c r="J18" s="4"/>
      <c r="K18" s="4"/>
      <c r="L18" s="4"/>
    </row>
    <row r="19" spans="1:12" ht="21" customHeight="1" x14ac:dyDescent="0.3">
      <c r="A19" s="4">
        <v>3</v>
      </c>
      <c r="B19" s="4">
        <v>8</v>
      </c>
      <c r="C19" s="4">
        <v>3</v>
      </c>
      <c r="D19" s="4">
        <v>103</v>
      </c>
      <c r="E19" s="4">
        <v>3</v>
      </c>
      <c r="F19" s="4">
        <v>117</v>
      </c>
      <c r="G19" s="4">
        <v>3</v>
      </c>
      <c r="H19" s="4">
        <v>97</v>
      </c>
      <c r="I19" s="4"/>
      <c r="J19" s="4"/>
      <c r="K19" s="4"/>
      <c r="L19" s="4"/>
    </row>
    <row r="20" spans="1:12" ht="21" customHeight="1" x14ac:dyDescent="0.3">
      <c r="A20" s="5">
        <v>4</v>
      </c>
      <c r="B20" s="5">
        <v>9</v>
      </c>
      <c r="C20" s="5">
        <v>3</v>
      </c>
      <c r="D20" s="5">
        <v>102</v>
      </c>
      <c r="E20" s="5">
        <v>3</v>
      </c>
      <c r="F20" s="5">
        <v>103</v>
      </c>
      <c r="G20" s="5">
        <v>3</v>
      </c>
      <c r="H20" s="5">
        <v>117</v>
      </c>
      <c r="I20" s="5">
        <v>3</v>
      </c>
      <c r="J20" s="5">
        <v>97</v>
      </c>
      <c r="K20" s="5"/>
      <c r="L20" s="5"/>
    </row>
    <row r="21" spans="1:12" ht="28.5" customHeight="1" x14ac:dyDescent="0.3">
      <c r="A21" s="67" t="s">
        <v>10</v>
      </c>
      <c r="B21" s="67"/>
      <c r="C21" s="6">
        <f>SUM(C17:C20)</f>
        <v>12</v>
      </c>
      <c r="D21" s="6">
        <f t="shared" ref="D21" si="1">SUM(D17:D20)</f>
        <v>419</v>
      </c>
      <c r="E21" s="6">
        <f t="shared" ref="E21" si="2">SUM(E17:E20)</f>
        <v>12</v>
      </c>
      <c r="F21" s="6">
        <f t="shared" ref="F21" si="3">SUM(F17:F20)</f>
        <v>413</v>
      </c>
      <c r="G21" s="6">
        <f t="shared" ref="G21" si="4">SUM(G17:G20)</f>
        <v>9</v>
      </c>
      <c r="H21" s="6">
        <f t="shared" ref="H21" si="5">SUM(H17:H20)</f>
        <v>310</v>
      </c>
      <c r="I21" s="6">
        <f t="shared" ref="I21" si="6">SUM(I17:I20)</f>
        <v>3</v>
      </c>
      <c r="J21" s="6">
        <f t="shared" ref="J21" si="7">SUM(J17:J20)</f>
        <v>97</v>
      </c>
      <c r="K21" s="6">
        <f t="shared" ref="K21" si="8">SUM(K17:K20)</f>
        <v>0</v>
      </c>
      <c r="L21" s="6">
        <f t="shared" ref="L21" si="9">SUM(L17:L20)</f>
        <v>0</v>
      </c>
    </row>
  </sheetData>
  <mergeCells count="21">
    <mergeCell ref="A6:F6"/>
    <mergeCell ref="A1:L1"/>
    <mergeCell ref="A2:L2"/>
    <mergeCell ref="A3:L3"/>
    <mergeCell ref="A4:L4"/>
    <mergeCell ref="A5:L5"/>
    <mergeCell ref="A7:A8"/>
    <mergeCell ref="A13:B13"/>
    <mergeCell ref="A15:A16"/>
    <mergeCell ref="A21:B21"/>
    <mergeCell ref="A14:E14"/>
    <mergeCell ref="C7:D7"/>
    <mergeCell ref="E7:F7"/>
    <mergeCell ref="G7:H7"/>
    <mergeCell ref="I7:J7"/>
    <mergeCell ref="K7:L7"/>
    <mergeCell ref="C15:D15"/>
    <mergeCell ref="E15:F15"/>
    <mergeCell ref="G15:H15"/>
    <mergeCell ref="I15:J15"/>
    <mergeCell ref="K15:L15"/>
  </mergeCells>
  <pageMargins left="0.44" right="0.3" top="0.41" bottom="0.38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32"/>
  <sheetViews>
    <sheetView topLeftCell="A6" workbookViewId="0">
      <pane xSplit="3" ySplit="2" topLeftCell="D8" activePane="bottomRight" state="frozen"/>
      <selection activeCell="A6" sqref="A6"/>
      <selection pane="topRight" activeCell="D6" sqref="D6"/>
      <selection pane="bottomLeft" activeCell="A8" sqref="A8"/>
      <selection pane="bottomRight" sqref="A1:J1"/>
    </sheetView>
  </sheetViews>
  <sheetFormatPr defaultColWidth="11.5546875" defaultRowHeight="21" customHeight="1" x14ac:dyDescent="0.3"/>
  <cols>
    <col min="1" max="1" width="5.44140625" style="40" bestFit="1" customWidth="1"/>
    <col min="2" max="2" width="27.6640625" style="61" bestFit="1" customWidth="1"/>
    <col min="3" max="3" width="7.88671875" style="62" customWidth="1"/>
    <col min="4" max="8" width="7.33203125" style="40" bestFit="1" customWidth="1"/>
    <col min="9" max="9" width="11.109375" style="40" customWidth="1"/>
    <col min="10" max="10" width="11.44140625" style="40" bestFit="1" customWidth="1"/>
    <col min="11" max="11" width="8.44140625" style="40" bestFit="1" customWidth="1"/>
    <col min="12" max="16384" width="11.5546875" style="40"/>
  </cols>
  <sheetData>
    <row r="1" spans="1:11" ht="21" customHeight="1" x14ac:dyDescent="0.3">
      <c r="A1" s="78" t="s">
        <v>11</v>
      </c>
      <c r="B1" s="78"/>
      <c r="C1" s="78"/>
      <c r="D1" s="78"/>
      <c r="E1" s="78"/>
      <c r="F1" s="78"/>
      <c r="G1" s="78"/>
      <c r="H1" s="78"/>
      <c r="I1" s="78"/>
      <c r="J1" s="78"/>
      <c r="K1" s="39"/>
    </row>
    <row r="2" spans="1:11" ht="16.8" x14ac:dyDescent="0.3">
      <c r="A2" s="78" t="s">
        <v>85</v>
      </c>
      <c r="B2" s="78"/>
      <c r="C2" s="78"/>
      <c r="D2" s="78"/>
      <c r="E2" s="78"/>
      <c r="F2" s="78"/>
      <c r="G2" s="78"/>
      <c r="H2" s="78"/>
      <c r="I2" s="78"/>
      <c r="J2" s="78"/>
      <c r="K2" s="39"/>
    </row>
    <row r="3" spans="1:11" ht="16.8" x14ac:dyDescent="0.3">
      <c r="A3" s="78" t="s">
        <v>135</v>
      </c>
      <c r="B3" s="78"/>
      <c r="C3" s="78"/>
      <c r="D3" s="78"/>
      <c r="E3" s="78"/>
      <c r="F3" s="78"/>
      <c r="G3" s="78"/>
      <c r="H3" s="78"/>
      <c r="I3" s="78"/>
      <c r="J3" s="78"/>
      <c r="K3" s="39"/>
    </row>
    <row r="4" spans="1:11" ht="16.8" x14ac:dyDescent="0.3">
      <c r="A4" s="79" t="str">
        <f>PLI_Siso_HS!A3</f>
        <v>(Kèm theo Kế hoạch chiến lược số      /KHCL-NQD</v>
      </c>
      <c r="B4" s="79"/>
      <c r="C4" s="79"/>
      <c r="D4" s="79"/>
      <c r="E4" s="79"/>
      <c r="F4" s="79"/>
      <c r="G4" s="79"/>
      <c r="H4" s="79"/>
      <c r="I4" s="79"/>
      <c r="J4" s="79"/>
      <c r="K4" s="41"/>
    </row>
    <row r="5" spans="1:11" ht="16.5" customHeight="1" x14ac:dyDescent="0.3">
      <c r="A5" s="79" t="str">
        <f>PLI_Siso_HS!A4</f>
        <v>ngày      tháng 3 năm 2022 của trường THCS Nguyễn Quang Diêu)</v>
      </c>
      <c r="B5" s="79"/>
      <c r="C5" s="79"/>
      <c r="D5" s="79"/>
      <c r="E5" s="79"/>
      <c r="F5" s="79"/>
      <c r="G5" s="79"/>
      <c r="H5" s="79"/>
      <c r="I5" s="79"/>
      <c r="J5" s="79"/>
      <c r="K5" s="41"/>
    </row>
    <row r="6" spans="1:11" ht="21" customHeight="1" x14ac:dyDescent="0.3">
      <c r="A6" s="80" t="s">
        <v>63</v>
      </c>
      <c r="B6" s="80"/>
      <c r="C6" s="80"/>
      <c r="D6" s="80"/>
      <c r="E6" s="80"/>
      <c r="F6" s="80"/>
      <c r="G6" s="80"/>
      <c r="H6" s="80"/>
      <c r="I6" s="80"/>
      <c r="J6" s="80"/>
      <c r="K6" s="41"/>
    </row>
    <row r="7" spans="1:11" ht="48" customHeight="1" x14ac:dyDescent="0.3">
      <c r="A7" s="42" t="s">
        <v>9</v>
      </c>
      <c r="B7" s="42" t="s">
        <v>60</v>
      </c>
      <c r="C7" s="43" t="s">
        <v>61</v>
      </c>
      <c r="D7" s="42" t="s">
        <v>4</v>
      </c>
      <c r="E7" s="42" t="s">
        <v>5</v>
      </c>
      <c r="F7" s="42" t="s">
        <v>6</v>
      </c>
      <c r="G7" s="42" t="s">
        <v>7</v>
      </c>
      <c r="H7" s="42" t="s">
        <v>140</v>
      </c>
      <c r="I7" s="42" t="s">
        <v>150</v>
      </c>
      <c r="J7" s="42" t="s">
        <v>62</v>
      </c>
    </row>
    <row r="8" spans="1:11" ht="28.5" customHeight="1" x14ac:dyDescent="0.3">
      <c r="A8" s="42" t="s">
        <v>64</v>
      </c>
      <c r="B8" s="44" t="s">
        <v>75</v>
      </c>
      <c r="C8" s="45" t="s">
        <v>31</v>
      </c>
      <c r="D8" s="59" t="s">
        <v>31</v>
      </c>
      <c r="E8" s="46" t="s">
        <v>31</v>
      </c>
      <c r="F8" s="46" t="s">
        <v>31</v>
      </c>
      <c r="G8" s="46" t="s">
        <v>31</v>
      </c>
      <c r="H8" s="46" t="s">
        <v>31</v>
      </c>
      <c r="I8" s="46" t="s">
        <v>31</v>
      </c>
      <c r="J8" s="46"/>
    </row>
    <row r="9" spans="1:11" ht="28.5" customHeight="1" x14ac:dyDescent="0.3">
      <c r="A9" s="42">
        <v>1</v>
      </c>
      <c r="B9" s="44" t="s">
        <v>59</v>
      </c>
      <c r="C9" s="45" t="s">
        <v>31</v>
      </c>
      <c r="D9" s="46" t="s">
        <v>31</v>
      </c>
      <c r="E9" s="46" t="s">
        <v>31</v>
      </c>
      <c r="F9" s="46" t="s">
        <v>31</v>
      </c>
      <c r="G9" s="46" t="s">
        <v>31</v>
      </c>
      <c r="H9" s="46" t="s">
        <v>31</v>
      </c>
      <c r="I9" s="46" t="s">
        <v>31</v>
      </c>
      <c r="J9" s="46"/>
    </row>
    <row r="10" spans="1:11" ht="28.5" customHeight="1" x14ac:dyDescent="0.3">
      <c r="A10" s="47" t="s">
        <v>66</v>
      </c>
      <c r="B10" s="48" t="s">
        <v>67</v>
      </c>
      <c r="C10" s="49" t="s">
        <v>65</v>
      </c>
      <c r="D10" s="47" t="s">
        <v>92</v>
      </c>
      <c r="E10" s="47" t="s">
        <v>87</v>
      </c>
      <c r="F10" s="47" t="s">
        <v>88</v>
      </c>
      <c r="G10" s="77" t="s">
        <v>90</v>
      </c>
      <c r="H10" s="77"/>
      <c r="I10" s="47" t="s">
        <v>95</v>
      </c>
      <c r="J10" s="47"/>
    </row>
    <row r="11" spans="1:11" ht="28.5" customHeight="1" x14ac:dyDescent="0.3">
      <c r="A11" s="51" t="s">
        <v>69</v>
      </c>
      <c r="B11" s="52" t="s">
        <v>86</v>
      </c>
      <c r="C11" s="53" t="s">
        <v>65</v>
      </c>
      <c r="D11" s="51" t="s">
        <v>93</v>
      </c>
      <c r="E11" s="51" t="s">
        <v>94</v>
      </c>
      <c r="F11" s="51" t="s">
        <v>89</v>
      </c>
      <c r="G11" s="76" t="s">
        <v>91</v>
      </c>
      <c r="H11" s="76"/>
      <c r="I11" s="51" t="s">
        <v>96</v>
      </c>
      <c r="J11" s="51"/>
    </row>
    <row r="12" spans="1:11" ht="28.5" customHeight="1" x14ac:dyDescent="0.3">
      <c r="A12" s="42">
        <v>2</v>
      </c>
      <c r="B12" s="44" t="s">
        <v>70</v>
      </c>
      <c r="C12" s="45" t="s">
        <v>31</v>
      </c>
      <c r="D12" s="46" t="s">
        <v>31</v>
      </c>
      <c r="E12" s="46" t="s">
        <v>31</v>
      </c>
      <c r="F12" s="46" t="s">
        <v>31</v>
      </c>
      <c r="G12" s="46" t="s">
        <v>31</v>
      </c>
      <c r="H12" s="46" t="s">
        <v>31</v>
      </c>
      <c r="I12" s="46" t="s">
        <v>31</v>
      </c>
      <c r="J12" s="46"/>
    </row>
    <row r="13" spans="1:11" ht="28.5" customHeight="1" x14ac:dyDescent="0.3">
      <c r="A13" s="47" t="s">
        <v>68</v>
      </c>
      <c r="B13" s="48" t="s">
        <v>71</v>
      </c>
      <c r="C13" s="49" t="s">
        <v>65</v>
      </c>
      <c r="D13" s="77" t="s">
        <v>97</v>
      </c>
      <c r="E13" s="77"/>
      <c r="F13" s="77" t="s">
        <v>99</v>
      </c>
      <c r="G13" s="77"/>
      <c r="H13" s="50" t="s">
        <v>101</v>
      </c>
      <c r="I13" s="47" t="s">
        <v>103</v>
      </c>
      <c r="J13" s="47"/>
    </row>
    <row r="14" spans="1:11" ht="28.5" customHeight="1" x14ac:dyDescent="0.3">
      <c r="A14" s="55" t="s">
        <v>72</v>
      </c>
      <c r="B14" s="56" t="s">
        <v>86</v>
      </c>
      <c r="C14" s="57" t="s">
        <v>65</v>
      </c>
      <c r="D14" s="75" t="s">
        <v>98</v>
      </c>
      <c r="E14" s="75"/>
      <c r="F14" s="75" t="s">
        <v>100</v>
      </c>
      <c r="G14" s="75"/>
      <c r="H14" s="58" t="s">
        <v>102</v>
      </c>
      <c r="I14" s="55" t="s">
        <v>104</v>
      </c>
      <c r="J14" s="55"/>
    </row>
    <row r="15" spans="1:11" ht="28.5" customHeight="1" x14ac:dyDescent="0.3">
      <c r="A15" s="55">
        <v>3</v>
      </c>
      <c r="B15" s="56" t="s">
        <v>74</v>
      </c>
      <c r="C15" s="57"/>
      <c r="D15" s="55"/>
      <c r="E15" s="55"/>
      <c r="F15" s="55"/>
      <c r="G15" s="55"/>
      <c r="H15" s="55"/>
      <c r="I15" s="55"/>
      <c r="J15" s="55"/>
    </row>
    <row r="16" spans="1:11" ht="28.5" customHeight="1" x14ac:dyDescent="0.3">
      <c r="A16" s="55" t="s">
        <v>113</v>
      </c>
      <c r="B16" s="56" t="s">
        <v>105</v>
      </c>
      <c r="C16" s="57"/>
      <c r="D16" s="55"/>
      <c r="E16" s="55"/>
      <c r="F16" s="55"/>
      <c r="G16" s="55"/>
      <c r="H16" s="55"/>
      <c r="I16" s="55"/>
      <c r="J16" s="55"/>
    </row>
    <row r="17" spans="1:10" ht="28.5" customHeight="1" x14ac:dyDescent="0.3">
      <c r="A17" s="55" t="s">
        <v>106</v>
      </c>
      <c r="B17" s="56" t="s">
        <v>108</v>
      </c>
      <c r="C17" s="57" t="s">
        <v>110</v>
      </c>
      <c r="D17" s="55">
        <v>3</v>
      </c>
      <c r="E17" s="55">
        <v>4</v>
      </c>
      <c r="F17" s="55">
        <v>5</v>
      </c>
      <c r="G17" s="55">
        <v>6</v>
      </c>
      <c r="H17" s="55">
        <v>7</v>
      </c>
      <c r="I17" s="55">
        <v>10</v>
      </c>
      <c r="J17" s="55"/>
    </row>
    <row r="18" spans="1:10" ht="28.5" customHeight="1" x14ac:dyDescent="0.3">
      <c r="A18" s="55" t="s">
        <v>107</v>
      </c>
      <c r="B18" s="56" t="s">
        <v>109</v>
      </c>
      <c r="C18" s="57" t="s">
        <v>110</v>
      </c>
      <c r="D18" s="75">
        <v>1</v>
      </c>
      <c r="E18" s="75"/>
      <c r="F18" s="75">
        <v>2</v>
      </c>
      <c r="G18" s="75"/>
      <c r="H18" s="58">
        <v>2</v>
      </c>
      <c r="I18" s="55">
        <v>5</v>
      </c>
      <c r="J18" s="55"/>
    </row>
    <row r="19" spans="1:10" ht="28.5" customHeight="1" x14ac:dyDescent="0.3">
      <c r="A19" s="55" t="s">
        <v>114</v>
      </c>
      <c r="B19" s="56" t="s">
        <v>111</v>
      </c>
      <c r="C19" s="57" t="s">
        <v>110</v>
      </c>
      <c r="D19" s="75">
        <v>1</v>
      </c>
      <c r="E19" s="75"/>
      <c r="F19" s="75">
        <v>2</v>
      </c>
      <c r="G19" s="75"/>
      <c r="H19" s="58">
        <v>2</v>
      </c>
      <c r="I19" s="55">
        <v>7</v>
      </c>
      <c r="J19" s="55"/>
    </row>
    <row r="20" spans="1:10" ht="28.5" customHeight="1" x14ac:dyDescent="0.3">
      <c r="A20" s="51" t="s">
        <v>115</v>
      </c>
      <c r="B20" s="52" t="s">
        <v>112</v>
      </c>
      <c r="C20" s="53" t="s">
        <v>110</v>
      </c>
      <c r="D20" s="76">
        <v>4</v>
      </c>
      <c r="E20" s="76"/>
      <c r="F20" s="76">
        <v>6</v>
      </c>
      <c r="G20" s="76"/>
      <c r="H20" s="54">
        <v>8</v>
      </c>
      <c r="I20" s="51">
        <v>20</v>
      </c>
      <c r="J20" s="51"/>
    </row>
    <row r="21" spans="1:10" ht="28.5" customHeight="1" x14ac:dyDescent="0.3">
      <c r="A21" s="42">
        <v>3</v>
      </c>
      <c r="B21" s="44" t="s">
        <v>76</v>
      </c>
      <c r="C21" s="45" t="s">
        <v>31</v>
      </c>
      <c r="D21" s="46" t="s">
        <v>31</v>
      </c>
      <c r="E21" s="46" t="s">
        <v>31</v>
      </c>
      <c r="F21" s="46" t="s">
        <v>31</v>
      </c>
      <c r="G21" s="46" t="s">
        <v>31</v>
      </c>
      <c r="H21" s="46" t="s">
        <v>31</v>
      </c>
      <c r="I21" s="46" t="s">
        <v>31</v>
      </c>
      <c r="J21" s="46"/>
    </row>
    <row r="22" spans="1:10" ht="33.6" x14ac:dyDescent="0.3">
      <c r="A22" s="47" t="s">
        <v>113</v>
      </c>
      <c r="B22" s="48" t="s">
        <v>116</v>
      </c>
      <c r="C22" s="49" t="s">
        <v>65</v>
      </c>
      <c r="D22" s="77">
        <v>80</v>
      </c>
      <c r="E22" s="77"/>
      <c r="F22" s="77">
        <v>85</v>
      </c>
      <c r="G22" s="77"/>
      <c r="H22" s="50">
        <v>90</v>
      </c>
      <c r="I22" s="47">
        <v>95</v>
      </c>
      <c r="J22" s="47"/>
    </row>
    <row r="23" spans="1:10" ht="33.6" x14ac:dyDescent="0.3">
      <c r="A23" s="55" t="s">
        <v>114</v>
      </c>
      <c r="B23" s="56" t="s">
        <v>117</v>
      </c>
      <c r="C23" s="57" t="s">
        <v>65</v>
      </c>
      <c r="D23" s="55" t="s">
        <v>93</v>
      </c>
      <c r="E23" s="55" t="s">
        <v>121</v>
      </c>
      <c r="F23" s="75" t="s">
        <v>123</v>
      </c>
      <c r="G23" s="75"/>
      <c r="H23" s="58" t="s">
        <v>124</v>
      </c>
      <c r="I23" s="55" t="s">
        <v>103</v>
      </c>
      <c r="J23" s="55" t="s">
        <v>131</v>
      </c>
    </row>
    <row r="24" spans="1:10" ht="28.5" customHeight="1" x14ac:dyDescent="0.3">
      <c r="A24" s="55" t="s">
        <v>115</v>
      </c>
      <c r="B24" s="56" t="s">
        <v>119</v>
      </c>
      <c r="C24" s="57" t="s">
        <v>65</v>
      </c>
      <c r="D24" s="55" t="s">
        <v>121</v>
      </c>
      <c r="E24" s="55" t="s">
        <v>123</v>
      </c>
      <c r="F24" s="75" t="s">
        <v>124</v>
      </c>
      <c r="G24" s="75"/>
      <c r="H24" s="58" t="s">
        <v>126</v>
      </c>
      <c r="I24" s="55" t="s">
        <v>128</v>
      </c>
      <c r="J24" s="55" t="s">
        <v>129</v>
      </c>
    </row>
    <row r="25" spans="1:10" ht="28.5" customHeight="1" x14ac:dyDescent="0.3">
      <c r="A25" s="51" t="s">
        <v>118</v>
      </c>
      <c r="B25" s="52" t="s">
        <v>120</v>
      </c>
      <c r="C25" s="53" t="s">
        <v>65</v>
      </c>
      <c r="D25" s="51" t="s">
        <v>122</v>
      </c>
      <c r="E25" s="51" t="s">
        <v>125</v>
      </c>
      <c r="F25" s="76" t="s">
        <v>104</v>
      </c>
      <c r="G25" s="76"/>
      <c r="H25" s="54" t="s">
        <v>127</v>
      </c>
      <c r="I25" s="51" t="s">
        <v>103</v>
      </c>
      <c r="J25" s="51" t="s">
        <v>130</v>
      </c>
    </row>
    <row r="26" spans="1:10" ht="28.5" customHeight="1" x14ac:dyDescent="0.3">
      <c r="A26" s="42" t="s">
        <v>73</v>
      </c>
      <c r="B26" s="44" t="s">
        <v>77</v>
      </c>
      <c r="C26" s="45" t="s">
        <v>31</v>
      </c>
      <c r="D26" s="46" t="s">
        <v>31</v>
      </c>
      <c r="E26" s="46" t="s">
        <v>31</v>
      </c>
      <c r="F26" s="46" t="s">
        <v>31</v>
      </c>
      <c r="G26" s="46" t="s">
        <v>31</v>
      </c>
      <c r="H26" s="46" t="s">
        <v>31</v>
      </c>
      <c r="I26" s="46" t="s">
        <v>31</v>
      </c>
      <c r="J26" s="46"/>
    </row>
    <row r="27" spans="1:10" ht="28.5" customHeight="1" x14ac:dyDescent="0.3">
      <c r="A27" s="42">
        <v>1</v>
      </c>
      <c r="B27" s="44" t="s">
        <v>78</v>
      </c>
      <c r="C27" s="45" t="s">
        <v>31</v>
      </c>
      <c r="D27" s="46" t="s">
        <v>31</v>
      </c>
      <c r="E27" s="46" t="s">
        <v>31</v>
      </c>
      <c r="F27" s="46" t="s">
        <v>31</v>
      </c>
      <c r="G27" s="46" t="s">
        <v>31</v>
      </c>
      <c r="H27" s="46" t="s">
        <v>31</v>
      </c>
      <c r="I27" s="46" t="s">
        <v>31</v>
      </c>
      <c r="J27" s="46"/>
    </row>
    <row r="28" spans="1:10" ht="28.5" customHeight="1" x14ac:dyDescent="0.3">
      <c r="A28" s="47" t="s">
        <v>66</v>
      </c>
      <c r="B28" s="48" t="s">
        <v>79</v>
      </c>
      <c r="C28" s="49" t="s">
        <v>65</v>
      </c>
      <c r="D28" s="77">
        <v>98</v>
      </c>
      <c r="E28" s="77"/>
      <c r="F28" s="77">
        <v>99</v>
      </c>
      <c r="G28" s="77"/>
      <c r="H28" s="77"/>
      <c r="I28" s="47">
        <v>100</v>
      </c>
      <c r="J28" s="47"/>
    </row>
    <row r="29" spans="1:10" ht="28.5" customHeight="1" x14ac:dyDescent="0.3">
      <c r="A29" s="51" t="s">
        <v>69</v>
      </c>
      <c r="B29" s="52" t="s">
        <v>80</v>
      </c>
      <c r="C29" s="53" t="s">
        <v>65</v>
      </c>
      <c r="D29" s="76">
        <v>98</v>
      </c>
      <c r="E29" s="76"/>
      <c r="F29" s="76">
        <v>99</v>
      </c>
      <c r="G29" s="76"/>
      <c r="H29" s="76"/>
      <c r="I29" s="51">
        <v>100</v>
      </c>
      <c r="J29" s="51"/>
    </row>
    <row r="30" spans="1:10" ht="28.5" customHeight="1" x14ac:dyDescent="0.3">
      <c r="A30" s="42">
        <v>2</v>
      </c>
      <c r="B30" s="44" t="s">
        <v>81</v>
      </c>
      <c r="C30" s="45" t="s">
        <v>65</v>
      </c>
      <c r="D30" s="74">
        <v>4</v>
      </c>
      <c r="E30" s="74"/>
      <c r="F30" s="74">
        <v>3</v>
      </c>
      <c r="G30" s="74"/>
      <c r="H30" s="59">
        <v>2</v>
      </c>
      <c r="I30" s="46">
        <v>1</v>
      </c>
      <c r="J30" s="46"/>
    </row>
    <row r="31" spans="1:10" ht="28.5" customHeight="1" x14ac:dyDescent="0.3">
      <c r="A31" s="42" t="s">
        <v>82</v>
      </c>
      <c r="B31" s="44" t="s">
        <v>83</v>
      </c>
      <c r="C31" s="45" t="s">
        <v>132</v>
      </c>
      <c r="D31" s="74">
        <v>2</v>
      </c>
      <c r="E31" s="74"/>
      <c r="F31" s="74"/>
      <c r="G31" s="74"/>
      <c r="H31" s="72">
        <v>3</v>
      </c>
      <c r="I31" s="73"/>
      <c r="J31" s="60"/>
    </row>
    <row r="32" spans="1:10" ht="28.5" customHeight="1" x14ac:dyDescent="0.3">
      <c r="A32" s="42" t="s">
        <v>133</v>
      </c>
      <c r="B32" s="44" t="s">
        <v>134</v>
      </c>
      <c r="C32" s="45" t="s">
        <v>132</v>
      </c>
      <c r="D32" s="46">
        <v>1</v>
      </c>
      <c r="E32" s="72">
        <v>3</v>
      </c>
      <c r="F32" s="73"/>
      <c r="G32" s="73"/>
      <c r="H32" s="74">
        <v>3</v>
      </c>
      <c r="I32" s="74"/>
      <c r="J32" s="46"/>
    </row>
  </sheetData>
  <mergeCells count="33">
    <mergeCell ref="A1:J1"/>
    <mergeCell ref="A2:J2"/>
    <mergeCell ref="A4:J4"/>
    <mergeCell ref="A5:J5"/>
    <mergeCell ref="A6:J6"/>
    <mergeCell ref="A3:J3"/>
    <mergeCell ref="G10:H10"/>
    <mergeCell ref="G11:H11"/>
    <mergeCell ref="D13:E13"/>
    <mergeCell ref="D14:E14"/>
    <mergeCell ref="F13:G13"/>
    <mergeCell ref="F14:G14"/>
    <mergeCell ref="D20:E20"/>
    <mergeCell ref="F20:G20"/>
    <mergeCell ref="D22:E22"/>
    <mergeCell ref="F22:G22"/>
    <mergeCell ref="D18:E18"/>
    <mergeCell ref="D19:E19"/>
    <mergeCell ref="F19:G19"/>
    <mergeCell ref="F18:G18"/>
    <mergeCell ref="E32:G32"/>
    <mergeCell ref="H32:I32"/>
    <mergeCell ref="D31:G31"/>
    <mergeCell ref="H31:I31"/>
    <mergeCell ref="F23:G23"/>
    <mergeCell ref="F24:G24"/>
    <mergeCell ref="F25:G25"/>
    <mergeCell ref="F28:H28"/>
    <mergeCell ref="F29:H29"/>
    <mergeCell ref="D28:E28"/>
    <mergeCell ref="D29:E29"/>
    <mergeCell ref="D30:E30"/>
    <mergeCell ref="F30:G30"/>
  </mergeCells>
  <pageMargins left="0.48" right="0.42" top="0.45" bottom="0.55000000000000004" header="0.3" footer="0.3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M42"/>
  <sheetViews>
    <sheetView zoomScaleNormal="100" workbookViewId="0">
      <selection activeCell="A4" sqref="A4:M4"/>
    </sheetView>
  </sheetViews>
  <sheetFormatPr defaultColWidth="11.5546875" defaultRowHeight="21" customHeight="1" x14ac:dyDescent="0.3"/>
  <cols>
    <col min="1" max="1" width="26.5546875" style="9" customWidth="1"/>
    <col min="2" max="13" width="9.33203125" style="9" customWidth="1"/>
    <col min="14" max="16384" width="11.5546875" style="9"/>
  </cols>
  <sheetData>
    <row r="1" spans="1:13" ht="21" customHeight="1" x14ac:dyDescent="0.3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1" customHeight="1" x14ac:dyDescent="0.3">
      <c r="A2" s="69" t="s">
        <v>54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 customHeight="1" x14ac:dyDescent="0.3">
      <c r="A3" s="70" t="str">
        <f>PLII_ChatluongGD_Duytri_PC!A4</f>
        <v>(Kèm theo Kế hoạch chiến lược số      /KHCL-NQD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20.25" customHeight="1" x14ac:dyDescent="0.3">
      <c r="A4" s="70" t="str">
        <f>PLII_ChatluongGD_Duytri_PC!A5</f>
        <v>ngày      tháng 3 năm 2022 của trường THCS Nguyễn Quang Diêu)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6.5" customHeight="1" x14ac:dyDescent="0.3">
      <c r="A5" s="82" t="s">
        <v>58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42" customHeight="1" x14ac:dyDescent="0.3">
      <c r="A6" s="83" t="s">
        <v>0</v>
      </c>
      <c r="B6" s="85" t="s">
        <v>136</v>
      </c>
      <c r="C6" s="86"/>
      <c r="D6" s="85" t="s">
        <v>137</v>
      </c>
      <c r="E6" s="86"/>
      <c r="F6" s="85" t="s">
        <v>138</v>
      </c>
      <c r="G6" s="86"/>
      <c r="H6" s="81" t="s">
        <v>148</v>
      </c>
      <c r="I6" s="81"/>
      <c r="J6" s="81" t="s">
        <v>140</v>
      </c>
      <c r="K6" s="81"/>
      <c r="L6" s="81" t="s">
        <v>149</v>
      </c>
      <c r="M6" s="81"/>
    </row>
    <row r="7" spans="1:13" ht="23.25" customHeight="1" x14ac:dyDescent="0.3">
      <c r="A7" s="84"/>
      <c r="B7" s="11" t="s">
        <v>57</v>
      </c>
      <c r="C7" s="11" t="s">
        <v>18</v>
      </c>
      <c r="D7" s="11" t="s">
        <v>57</v>
      </c>
      <c r="E7" s="11" t="s">
        <v>18</v>
      </c>
      <c r="F7" s="11" t="s">
        <v>57</v>
      </c>
      <c r="G7" s="11" t="s">
        <v>18</v>
      </c>
      <c r="H7" s="11" t="s">
        <v>57</v>
      </c>
      <c r="I7" s="11" t="s">
        <v>18</v>
      </c>
      <c r="J7" s="11" t="s">
        <v>57</v>
      </c>
      <c r="K7" s="11" t="s">
        <v>18</v>
      </c>
      <c r="L7" s="11" t="s">
        <v>57</v>
      </c>
      <c r="M7" s="11" t="s">
        <v>18</v>
      </c>
    </row>
    <row r="8" spans="1:13" ht="23.25" customHeight="1" x14ac:dyDescent="0.3">
      <c r="A8" s="37" t="s">
        <v>12</v>
      </c>
      <c r="B8" s="38">
        <f>SUM(B9:B12)</f>
        <v>25.099999999999998</v>
      </c>
      <c r="C8" s="36" t="s">
        <v>56</v>
      </c>
      <c r="D8" s="38">
        <f>SUM(D9:D12)</f>
        <v>27</v>
      </c>
      <c r="E8" s="36" t="s">
        <v>56</v>
      </c>
      <c r="F8" s="38">
        <f>SUM(F9:F12)</f>
        <v>28.9</v>
      </c>
      <c r="G8" s="36" t="s">
        <v>56</v>
      </c>
      <c r="H8" s="38">
        <f>SUM(H9:H12)</f>
        <v>28.9</v>
      </c>
      <c r="I8" s="36" t="s">
        <v>56</v>
      </c>
      <c r="J8" s="38">
        <f>SUM(J9:J12)</f>
        <v>30.799999999999997</v>
      </c>
      <c r="K8" s="36" t="s">
        <v>56</v>
      </c>
      <c r="L8" s="38">
        <f>SUM(L9:L12)</f>
        <v>30.799999999999997</v>
      </c>
      <c r="M8" s="36" t="s">
        <v>56</v>
      </c>
    </row>
    <row r="9" spans="1:13" s="14" customFormat="1" ht="21" customHeight="1" x14ac:dyDescent="0.3">
      <c r="A9" s="27" t="s">
        <v>13</v>
      </c>
      <c r="B9" s="20">
        <v>2</v>
      </c>
      <c r="C9" s="13">
        <f>B9/$B$8</f>
        <v>7.9681274900398419E-2</v>
      </c>
      <c r="D9" s="20">
        <v>2</v>
      </c>
      <c r="E9" s="28">
        <f>D9/$D$8</f>
        <v>7.407407407407407E-2</v>
      </c>
      <c r="F9" s="20">
        <v>2</v>
      </c>
      <c r="G9" s="28">
        <f>F9/$F$8</f>
        <v>6.9204152249134954E-2</v>
      </c>
      <c r="H9" s="20">
        <v>2</v>
      </c>
      <c r="I9" s="28">
        <f>H9/$H$8</f>
        <v>6.9204152249134954E-2</v>
      </c>
      <c r="J9" s="20">
        <v>2</v>
      </c>
      <c r="K9" s="28">
        <f>J9/$J$8</f>
        <v>6.4935064935064943E-2</v>
      </c>
      <c r="L9" s="20">
        <v>2</v>
      </c>
      <c r="M9" s="28">
        <f>L9/$J$8</f>
        <v>6.4935064935064943E-2</v>
      </c>
    </row>
    <row r="10" spans="1:13" s="14" customFormat="1" ht="21" customHeight="1" x14ac:dyDescent="0.3">
      <c r="A10" s="15" t="s">
        <v>14</v>
      </c>
      <c r="B10" s="16">
        <f>PLI_Siso_HS!C13*1.9</f>
        <v>17.099999999999998</v>
      </c>
      <c r="C10" s="29">
        <f>B10/$B$8</f>
        <v>0.68127490039840632</v>
      </c>
      <c r="D10" s="16">
        <f>1.9*PLI_Siso_HS!E13</f>
        <v>19</v>
      </c>
      <c r="E10" s="29">
        <f t="shared" ref="E10:E12" si="0">D10/$D$8</f>
        <v>0.70370370370370372</v>
      </c>
      <c r="F10" s="16">
        <f>1.9*PLI_Siso_HS!G13</f>
        <v>20.9</v>
      </c>
      <c r="G10" s="29">
        <f t="shared" ref="G10:G12" si="1">F10/$F$8</f>
        <v>0.72318339100346019</v>
      </c>
      <c r="H10" s="16">
        <f>1.9*PLI_Siso_HS!I13</f>
        <v>20.9</v>
      </c>
      <c r="I10" s="29">
        <f t="shared" ref="I10:I12" si="2">H10/$H$8</f>
        <v>0.72318339100346019</v>
      </c>
      <c r="J10" s="16">
        <f>1.9*PLI_Siso_HS!K13</f>
        <v>22.799999999999997</v>
      </c>
      <c r="K10" s="29">
        <f t="shared" ref="K10:M12" si="3">J10/$J$8</f>
        <v>0.74025974025974028</v>
      </c>
      <c r="L10" s="16">
        <f>1.9*12</f>
        <v>22.799999999999997</v>
      </c>
      <c r="M10" s="29">
        <f t="shared" si="3"/>
        <v>0.74025974025974028</v>
      </c>
    </row>
    <row r="11" spans="1:13" s="14" customFormat="1" ht="21" customHeight="1" x14ac:dyDescent="0.3">
      <c r="A11" s="15" t="s">
        <v>15</v>
      </c>
      <c r="B11" s="16">
        <v>1</v>
      </c>
      <c r="C11" s="29">
        <f t="shared" ref="C11:C12" si="4">B11/$B$8</f>
        <v>3.9840637450199209E-2</v>
      </c>
      <c r="D11" s="16">
        <v>1</v>
      </c>
      <c r="E11" s="29">
        <f t="shared" si="0"/>
        <v>3.7037037037037035E-2</v>
      </c>
      <c r="F11" s="16">
        <v>1</v>
      </c>
      <c r="G11" s="29">
        <f t="shared" si="1"/>
        <v>3.4602076124567477E-2</v>
      </c>
      <c r="H11" s="16">
        <v>1</v>
      </c>
      <c r="I11" s="29">
        <f t="shared" si="2"/>
        <v>3.4602076124567477E-2</v>
      </c>
      <c r="J11" s="16">
        <v>1</v>
      </c>
      <c r="K11" s="29">
        <f t="shared" si="3"/>
        <v>3.2467532467532471E-2</v>
      </c>
      <c r="L11" s="16">
        <v>1</v>
      </c>
      <c r="M11" s="29">
        <f t="shared" si="3"/>
        <v>3.2467532467532471E-2</v>
      </c>
    </row>
    <row r="12" spans="1:13" s="14" customFormat="1" ht="21" customHeight="1" x14ac:dyDescent="0.3">
      <c r="A12" s="33" t="s">
        <v>22</v>
      </c>
      <c r="B12" s="17">
        <v>5</v>
      </c>
      <c r="C12" s="34">
        <f t="shared" si="4"/>
        <v>0.19920318725099603</v>
      </c>
      <c r="D12" s="17">
        <v>5</v>
      </c>
      <c r="E12" s="34">
        <f t="shared" si="0"/>
        <v>0.18518518518518517</v>
      </c>
      <c r="F12" s="17">
        <v>5</v>
      </c>
      <c r="G12" s="34">
        <f t="shared" si="1"/>
        <v>0.17301038062283738</v>
      </c>
      <c r="H12" s="17">
        <v>5</v>
      </c>
      <c r="I12" s="34">
        <f t="shared" si="2"/>
        <v>0.17301038062283738</v>
      </c>
      <c r="J12" s="17">
        <v>5</v>
      </c>
      <c r="K12" s="34">
        <f t="shared" si="3"/>
        <v>0.16233766233766236</v>
      </c>
      <c r="L12" s="17">
        <v>5</v>
      </c>
      <c r="M12" s="34">
        <f t="shared" si="3"/>
        <v>0.16233766233766236</v>
      </c>
    </row>
    <row r="13" spans="1:13" s="14" customFormat="1" ht="21" customHeight="1" x14ac:dyDescent="0.3">
      <c r="A13" s="18" t="s">
        <v>43</v>
      </c>
      <c r="B13" s="19">
        <f>B14+B17+B22+1</f>
        <v>25</v>
      </c>
      <c r="C13" s="25" t="s">
        <v>31</v>
      </c>
      <c r="D13" s="19">
        <f>D14+D17+D22+1</f>
        <v>25</v>
      </c>
      <c r="E13" s="25" t="s">
        <v>31</v>
      </c>
      <c r="F13" s="19">
        <f>F14+F17+F22+1</f>
        <v>27</v>
      </c>
      <c r="G13" s="25" t="s">
        <v>31</v>
      </c>
      <c r="H13" s="19">
        <f>H14+H17+H22+1</f>
        <v>28</v>
      </c>
      <c r="I13" s="25" t="s">
        <v>31</v>
      </c>
      <c r="J13" s="19">
        <f>J14+J17+J22+1</f>
        <v>30</v>
      </c>
      <c r="K13" s="25" t="s">
        <v>31</v>
      </c>
      <c r="L13" s="19">
        <v>30</v>
      </c>
      <c r="M13" s="19" t="s">
        <v>31</v>
      </c>
    </row>
    <row r="14" spans="1:13" s="22" customFormat="1" ht="21" customHeight="1" x14ac:dyDescent="0.3">
      <c r="A14" s="23" t="s">
        <v>13</v>
      </c>
      <c r="B14" s="35">
        <f>SUM(B15:B16)</f>
        <v>2</v>
      </c>
      <c r="C14" s="24">
        <f>B14/$B$14</f>
        <v>1</v>
      </c>
      <c r="D14" s="24">
        <f>SUM(D15:D16)</f>
        <v>2</v>
      </c>
      <c r="E14" s="24">
        <f>D14/$B$14</f>
        <v>1</v>
      </c>
      <c r="F14" s="24">
        <f>SUM(F15:F16)</f>
        <v>2</v>
      </c>
      <c r="G14" s="24">
        <f>F14/$B$14</f>
        <v>1</v>
      </c>
      <c r="H14" s="24">
        <f>SUM(H15:H16)</f>
        <v>2</v>
      </c>
      <c r="I14" s="24">
        <f>H14/$B$14</f>
        <v>1</v>
      </c>
      <c r="J14" s="24">
        <f>SUM(J15:J16)</f>
        <v>2</v>
      </c>
      <c r="K14" s="24">
        <f>J14/$B$14</f>
        <v>1</v>
      </c>
      <c r="L14" s="88" t="s">
        <v>26</v>
      </c>
      <c r="M14" s="88"/>
    </row>
    <row r="15" spans="1:13" s="14" customFormat="1" ht="21" customHeight="1" x14ac:dyDescent="0.3">
      <c r="A15" s="15" t="s">
        <v>16</v>
      </c>
      <c r="B15" s="16">
        <v>1</v>
      </c>
      <c r="C15" s="29">
        <f t="shared" ref="C15:E16" si="5">B15/$B$14</f>
        <v>0.5</v>
      </c>
      <c r="D15" s="16">
        <v>1</v>
      </c>
      <c r="E15" s="29">
        <f t="shared" si="5"/>
        <v>0.5</v>
      </c>
      <c r="F15" s="16">
        <v>1</v>
      </c>
      <c r="G15" s="29">
        <f t="shared" ref="G15" si="6">F15/$B$14</f>
        <v>0.5</v>
      </c>
      <c r="H15" s="16">
        <v>1</v>
      </c>
      <c r="I15" s="29">
        <f t="shared" ref="I15" si="7">H15/$B$14</f>
        <v>0.5</v>
      </c>
      <c r="J15" s="16">
        <v>1</v>
      </c>
      <c r="K15" s="29">
        <f t="shared" ref="K15" si="8">J15/$B$14</f>
        <v>0.5</v>
      </c>
      <c r="L15" s="89"/>
      <c r="M15" s="89"/>
    </row>
    <row r="16" spans="1:13" s="14" customFormat="1" ht="21" customHeight="1" x14ac:dyDescent="0.3">
      <c r="A16" s="15" t="s">
        <v>17</v>
      </c>
      <c r="B16" s="16">
        <v>1</v>
      </c>
      <c r="C16" s="29">
        <f t="shared" si="5"/>
        <v>0.5</v>
      </c>
      <c r="D16" s="16">
        <v>1</v>
      </c>
      <c r="E16" s="29">
        <f t="shared" si="5"/>
        <v>0.5</v>
      </c>
      <c r="F16" s="16">
        <v>1</v>
      </c>
      <c r="G16" s="29">
        <f t="shared" ref="G16" si="9">F16/$B$14</f>
        <v>0.5</v>
      </c>
      <c r="H16" s="16">
        <v>1</v>
      </c>
      <c r="I16" s="29">
        <f t="shared" ref="I16" si="10">H16/$B$14</f>
        <v>0.5</v>
      </c>
      <c r="J16" s="16">
        <v>1</v>
      </c>
      <c r="K16" s="29">
        <f t="shared" ref="K16" si="11">J16/$B$14</f>
        <v>0.5</v>
      </c>
      <c r="L16" s="89"/>
      <c r="M16" s="89"/>
    </row>
    <row r="17" spans="1:13" s="22" customFormat="1" ht="21" customHeight="1" x14ac:dyDescent="0.3">
      <c r="A17" s="21" t="s">
        <v>14</v>
      </c>
      <c r="B17" s="30">
        <f>SUM(B18:B20)</f>
        <v>17</v>
      </c>
      <c r="C17" s="31">
        <f>SUM(C18:C20)</f>
        <v>1</v>
      </c>
      <c r="D17" s="31">
        <f t="shared" ref="D17:J17" si="12">SUM(D18:D20)</f>
        <v>17</v>
      </c>
      <c r="E17" s="31">
        <f>SUM(E18:E20)</f>
        <v>1</v>
      </c>
      <c r="F17" s="31">
        <f t="shared" si="12"/>
        <v>19</v>
      </c>
      <c r="G17" s="31">
        <f>SUM(G18:G20)</f>
        <v>1</v>
      </c>
      <c r="H17" s="31">
        <f t="shared" si="12"/>
        <v>20</v>
      </c>
      <c r="I17" s="31">
        <f>SUM(I18:I20)</f>
        <v>1</v>
      </c>
      <c r="J17" s="31">
        <f t="shared" si="12"/>
        <v>22</v>
      </c>
      <c r="K17" s="31">
        <f>SUM(K18:K20)</f>
        <v>1</v>
      </c>
      <c r="L17" s="89" t="s">
        <v>28</v>
      </c>
      <c r="M17" s="89"/>
    </row>
    <row r="18" spans="1:13" s="14" customFormat="1" ht="21" customHeight="1" x14ac:dyDescent="0.3">
      <c r="A18" s="15" t="s">
        <v>19</v>
      </c>
      <c r="B18" s="16">
        <v>0</v>
      </c>
      <c r="C18" s="29">
        <f>B18/$B$17</f>
        <v>0</v>
      </c>
      <c r="D18" s="16">
        <v>0</v>
      </c>
      <c r="E18" s="29">
        <f>D18/$D$17</f>
        <v>0</v>
      </c>
      <c r="F18" s="16"/>
      <c r="G18" s="29">
        <f>F18/$F$17</f>
        <v>0</v>
      </c>
      <c r="H18" s="16">
        <v>0</v>
      </c>
      <c r="I18" s="29">
        <f>H18/$H$17</f>
        <v>0</v>
      </c>
      <c r="J18" s="16">
        <v>0</v>
      </c>
      <c r="K18" s="29">
        <f>J18/$J$17</f>
        <v>0</v>
      </c>
      <c r="L18" s="89"/>
      <c r="M18" s="89"/>
    </row>
    <row r="19" spans="1:13" s="14" customFormat="1" ht="21" customHeight="1" x14ac:dyDescent="0.3">
      <c r="A19" s="15" t="s">
        <v>20</v>
      </c>
      <c r="B19" s="16">
        <v>14</v>
      </c>
      <c r="C19" s="29">
        <f t="shared" ref="C19:C20" si="13">B19/$B$17</f>
        <v>0.82352941176470584</v>
      </c>
      <c r="D19" s="16">
        <v>15</v>
      </c>
      <c r="E19" s="29">
        <f t="shared" ref="E19:E20" si="14">D19/$D$17</f>
        <v>0.88235294117647056</v>
      </c>
      <c r="F19" s="16">
        <v>18</v>
      </c>
      <c r="G19" s="29">
        <f t="shared" ref="G19:G20" si="15">F19/$F$17</f>
        <v>0.94736842105263153</v>
      </c>
      <c r="H19" s="16">
        <v>20</v>
      </c>
      <c r="I19" s="29">
        <f>H19/$H$17</f>
        <v>1</v>
      </c>
      <c r="J19" s="16">
        <v>22</v>
      </c>
      <c r="K19" s="29">
        <f t="shared" ref="K19:K20" si="16">J19/$J$17</f>
        <v>1</v>
      </c>
      <c r="L19" s="89"/>
      <c r="M19" s="89"/>
    </row>
    <row r="20" spans="1:13" s="14" customFormat="1" ht="21" customHeight="1" x14ac:dyDescent="0.3">
      <c r="A20" s="15" t="s">
        <v>21</v>
      </c>
      <c r="B20" s="16">
        <v>3</v>
      </c>
      <c r="C20" s="29">
        <f t="shared" si="13"/>
        <v>0.17647058823529413</v>
      </c>
      <c r="D20" s="16">
        <v>2</v>
      </c>
      <c r="E20" s="29">
        <f t="shared" si="14"/>
        <v>0.11764705882352941</v>
      </c>
      <c r="F20" s="16">
        <v>1</v>
      </c>
      <c r="G20" s="29">
        <f t="shared" si="15"/>
        <v>5.2631578947368418E-2</v>
      </c>
      <c r="H20" s="16"/>
      <c r="I20" s="29">
        <f>H20/$H$17</f>
        <v>0</v>
      </c>
      <c r="J20" s="16">
        <v>0</v>
      </c>
      <c r="K20" s="29">
        <f t="shared" si="16"/>
        <v>0</v>
      </c>
      <c r="L20" s="89"/>
      <c r="M20" s="89"/>
    </row>
    <row r="21" spans="1:13" s="22" customFormat="1" ht="21" customHeight="1" x14ac:dyDescent="0.3">
      <c r="A21" s="21" t="s">
        <v>15</v>
      </c>
      <c r="B21" s="90" t="s">
        <v>27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 s="22" customFormat="1" ht="21" customHeight="1" x14ac:dyDescent="0.3">
      <c r="A22" s="21" t="s">
        <v>22</v>
      </c>
      <c r="B22" s="30">
        <f t="shared" ref="B22:K22" si="17">SUM(B23:B26)</f>
        <v>5</v>
      </c>
      <c r="C22" s="31">
        <f t="shared" si="17"/>
        <v>1</v>
      </c>
      <c r="D22" s="30">
        <f t="shared" si="17"/>
        <v>5</v>
      </c>
      <c r="E22" s="31">
        <f t="shared" si="17"/>
        <v>1</v>
      </c>
      <c r="F22" s="30">
        <f t="shared" si="17"/>
        <v>5</v>
      </c>
      <c r="G22" s="31">
        <f t="shared" si="17"/>
        <v>1</v>
      </c>
      <c r="H22" s="30">
        <f t="shared" si="17"/>
        <v>5</v>
      </c>
      <c r="I22" s="31">
        <f t="shared" si="17"/>
        <v>1</v>
      </c>
      <c r="J22" s="30">
        <f t="shared" si="17"/>
        <v>5</v>
      </c>
      <c r="K22" s="31">
        <f t="shared" si="17"/>
        <v>1</v>
      </c>
      <c r="L22" s="89" t="s">
        <v>30</v>
      </c>
      <c r="M22" s="89"/>
    </row>
    <row r="23" spans="1:13" s="14" customFormat="1" ht="21" customHeight="1" x14ac:dyDescent="0.3">
      <c r="A23" s="15" t="s">
        <v>23</v>
      </c>
      <c r="B23" s="16">
        <v>2</v>
      </c>
      <c r="C23" s="29">
        <f>B23/$B$22</f>
        <v>0.4</v>
      </c>
      <c r="D23" s="16">
        <v>2</v>
      </c>
      <c r="E23" s="29">
        <f>D23/$D$22</f>
        <v>0.4</v>
      </c>
      <c r="F23" s="16">
        <v>2</v>
      </c>
      <c r="G23" s="29">
        <f>F23/$F$22</f>
        <v>0.4</v>
      </c>
      <c r="H23" s="16">
        <v>2</v>
      </c>
      <c r="I23" s="29">
        <f>H23/$H$22</f>
        <v>0.4</v>
      </c>
      <c r="J23" s="16">
        <v>2</v>
      </c>
      <c r="K23" s="29">
        <f>J23/$J$22</f>
        <v>0.4</v>
      </c>
      <c r="L23" s="89"/>
      <c r="M23" s="89"/>
    </row>
    <row r="24" spans="1:13" s="14" customFormat="1" ht="21" customHeight="1" x14ac:dyDescent="0.3">
      <c r="A24" s="15" t="s">
        <v>24</v>
      </c>
      <c r="B24" s="16">
        <v>0</v>
      </c>
      <c r="C24" s="29">
        <f t="shared" ref="C24:C26" si="18">B24/$B$22</f>
        <v>0</v>
      </c>
      <c r="D24" s="16">
        <v>0</v>
      </c>
      <c r="E24" s="29">
        <f t="shared" ref="E24:E26" si="19">D24/$D$22</f>
        <v>0</v>
      </c>
      <c r="F24" s="16">
        <v>1</v>
      </c>
      <c r="G24" s="29">
        <f t="shared" ref="G24:G26" si="20">F24/$F$22</f>
        <v>0.2</v>
      </c>
      <c r="H24" s="16">
        <v>1</v>
      </c>
      <c r="I24" s="29">
        <f t="shared" ref="I24:K26" si="21">H24/$H$22</f>
        <v>0.2</v>
      </c>
      <c r="J24" s="16">
        <v>2</v>
      </c>
      <c r="K24" s="29">
        <f t="shared" si="21"/>
        <v>0.4</v>
      </c>
      <c r="L24" s="89"/>
      <c r="M24" s="89"/>
    </row>
    <row r="25" spans="1:13" s="14" customFormat="1" ht="21" customHeight="1" x14ac:dyDescent="0.3">
      <c r="A25" s="15" t="s">
        <v>25</v>
      </c>
      <c r="B25" s="16">
        <v>2</v>
      </c>
      <c r="C25" s="29">
        <f t="shared" si="18"/>
        <v>0.4</v>
      </c>
      <c r="D25" s="16">
        <v>2</v>
      </c>
      <c r="E25" s="29">
        <f t="shared" si="19"/>
        <v>0.4</v>
      </c>
      <c r="F25" s="16">
        <v>2</v>
      </c>
      <c r="G25" s="29">
        <f t="shared" si="20"/>
        <v>0.4</v>
      </c>
      <c r="H25" s="16">
        <v>2</v>
      </c>
      <c r="I25" s="29">
        <f t="shared" si="21"/>
        <v>0.4</v>
      </c>
      <c r="J25" s="16">
        <v>1</v>
      </c>
      <c r="K25" s="29">
        <f t="shared" si="21"/>
        <v>0.2</v>
      </c>
      <c r="L25" s="89"/>
      <c r="M25" s="89"/>
    </row>
    <row r="26" spans="1:13" s="14" customFormat="1" ht="21" customHeight="1" x14ac:dyDescent="0.3">
      <c r="A26" s="33" t="s">
        <v>29</v>
      </c>
      <c r="B26" s="17">
        <v>1</v>
      </c>
      <c r="C26" s="34">
        <f t="shared" si="18"/>
        <v>0.2</v>
      </c>
      <c r="D26" s="17">
        <v>1</v>
      </c>
      <c r="E26" s="34">
        <f t="shared" si="19"/>
        <v>0.2</v>
      </c>
      <c r="F26" s="17">
        <v>0</v>
      </c>
      <c r="G26" s="34">
        <f t="shared" si="20"/>
        <v>0</v>
      </c>
      <c r="H26" s="17">
        <v>0</v>
      </c>
      <c r="I26" s="34">
        <f t="shared" si="21"/>
        <v>0</v>
      </c>
      <c r="J26" s="17"/>
      <c r="K26" s="34">
        <f t="shared" si="21"/>
        <v>0</v>
      </c>
      <c r="L26" s="91"/>
      <c r="M26" s="91"/>
    </row>
    <row r="27" spans="1:13" s="14" customFormat="1" ht="21" customHeight="1" x14ac:dyDescent="0.3">
      <c r="A27" s="18" t="s">
        <v>44</v>
      </c>
      <c r="B27" s="19">
        <f>B28+B31+B35+1</f>
        <v>25.099999999999998</v>
      </c>
      <c r="C27" s="25" t="s">
        <v>31</v>
      </c>
      <c r="D27" s="19">
        <f>D28+D31+D35+1</f>
        <v>27</v>
      </c>
      <c r="E27" s="25" t="s">
        <v>31</v>
      </c>
      <c r="F27" s="19">
        <f>F28+F31+F35+1</f>
        <v>28.9</v>
      </c>
      <c r="G27" s="25" t="s">
        <v>31</v>
      </c>
      <c r="H27" s="19">
        <f>H28+H31+H35+1</f>
        <v>28.9</v>
      </c>
      <c r="I27" s="25" t="s">
        <v>31</v>
      </c>
      <c r="J27" s="19">
        <f>J28+J31+J35+1</f>
        <v>30.799999999999997</v>
      </c>
      <c r="K27" s="25" t="s">
        <v>31</v>
      </c>
      <c r="L27" s="19">
        <v>30</v>
      </c>
      <c r="M27" s="19" t="s">
        <v>31</v>
      </c>
    </row>
    <row r="28" spans="1:13" s="22" customFormat="1" ht="21" customHeight="1" x14ac:dyDescent="0.3">
      <c r="A28" s="23" t="s">
        <v>13</v>
      </c>
      <c r="B28" s="35">
        <f>SUM(B29:B30)</f>
        <v>2</v>
      </c>
      <c r="C28" s="24">
        <f>B28/$B$14</f>
        <v>1</v>
      </c>
      <c r="D28" s="24">
        <f>SUM(D29:D30)</f>
        <v>2</v>
      </c>
      <c r="E28" s="24">
        <f>D28/$B$14</f>
        <v>1</v>
      </c>
      <c r="F28" s="24">
        <f>SUM(F29:F30)</f>
        <v>2</v>
      </c>
      <c r="G28" s="24">
        <f>F28/$B$14</f>
        <v>1</v>
      </c>
      <c r="H28" s="24">
        <f>SUM(H29:H30)</f>
        <v>2</v>
      </c>
      <c r="I28" s="24">
        <f>H28/$B$14</f>
        <v>1</v>
      </c>
      <c r="J28" s="24">
        <f>SUM(J29:J30)</f>
        <v>2</v>
      </c>
      <c r="K28" s="24">
        <f>J28/$B$14</f>
        <v>1</v>
      </c>
      <c r="L28" s="88" t="s">
        <v>36</v>
      </c>
      <c r="M28" s="88"/>
    </row>
    <row r="29" spans="1:13" s="14" customFormat="1" ht="21" customHeight="1" x14ac:dyDescent="0.3">
      <c r="A29" s="15" t="s">
        <v>32</v>
      </c>
      <c r="B29" s="16"/>
      <c r="C29" s="29">
        <f t="shared" ref="C29" si="22">B29/$B$14</f>
        <v>0</v>
      </c>
      <c r="D29" s="16"/>
      <c r="E29" s="29">
        <f t="shared" ref="E29" si="23">D29/$B$14</f>
        <v>0</v>
      </c>
      <c r="F29" s="16"/>
      <c r="G29" s="29">
        <f t="shared" ref="G29:G30" si="24">F29/$B$14</f>
        <v>0</v>
      </c>
      <c r="H29" s="16"/>
      <c r="I29" s="29">
        <f t="shared" ref="I29:I30" si="25">H29/$B$14</f>
        <v>0</v>
      </c>
      <c r="J29" s="16"/>
      <c r="K29" s="29">
        <f t="shared" ref="K29:K30" si="26">J29/$B$14</f>
        <v>0</v>
      </c>
      <c r="L29" s="89"/>
      <c r="M29" s="89"/>
    </row>
    <row r="30" spans="1:13" s="14" customFormat="1" ht="21" customHeight="1" x14ac:dyDescent="0.3">
      <c r="A30" s="15" t="s">
        <v>33</v>
      </c>
      <c r="B30" s="16">
        <v>2</v>
      </c>
      <c r="C30" s="29">
        <f t="shared" ref="C30" si="27">B30/$B$14</f>
        <v>1</v>
      </c>
      <c r="D30" s="16">
        <v>2</v>
      </c>
      <c r="E30" s="29">
        <f t="shared" ref="E30" si="28">D30/$B$14</f>
        <v>1</v>
      </c>
      <c r="F30" s="16">
        <v>2</v>
      </c>
      <c r="G30" s="29">
        <f t="shared" si="24"/>
        <v>1</v>
      </c>
      <c r="H30" s="16">
        <v>2</v>
      </c>
      <c r="I30" s="29">
        <f t="shared" si="25"/>
        <v>1</v>
      </c>
      <c r="J30" s="16">
        <v>2</v>
      </c>
      <c r="K30" s="29">
        <f t="shared" si="26"/>
        <v>1</v>
      </c>
      <c r="L30" s="89"/>
      <c r="M30" s="89"/>
    </row>
    <row r="31" spans="1:13" s="22" customFormat="1" ht="21" customHeight="1" x14ac:dyDescent="0.3">
      <c r="A31" s="21" t="s">
        <v>14</v>
      </c>
      <c r="B31" s="30">
        <f>B10</f>
        <v>17.099999999999998</v>
      </c>
      <c r="C31" s="31">
        <f>SUM(C32:C33)</f>
        <v>0.58823529411764708</v>
      </c>
      <c r="D31" s="30">
        <f>D10</f>
        <v>19</v>
      </c>
      <c r="E31" s="31">
        <f>SUM(E32:E33)</f>
        <v>1</v>
      </c>
      <c r="F31" s="30">
        <f>F10</f>
        <v>20.9</v>
      </c>
      <c r="G31" s="31">
        <f>SUM(G32:G33)</f>
        <v>1</v>
      </c>
      <c r="H31" s="30">
        <f>H10</f>
        <v>20.9</v>
      </c>
      <c r="I31" s="31">
        <f>SUM(I32:I33)</f>
        <v>1</v>
      </c>
      <c r="J31" s="30">
        <f>J10</f>
        <v>22.799999999999997</v>
      </c>
      <c r="K31" s="31">
        <f>SUM(K32:K33)</f>
        <v>1</v>
      </c>
      <c r="L31" s="89" t="s">
        <v>37</v>
      </c>
      <c r="M31" s="89"/>
    </row>
    <row r="32" spans="1:13" s="14" customFormat="1" ht="21" customHeight="1" x14ac:dyDescent="0.3">
      <c r="A32" s="15" t="s">
        <v>34</v>
      </c>
      <c r="B32" s="16">
        <v>0</v>
      </c>
      <c r="C32" s="29">
        <f>B32/$B$17</f>
        <v>0</v>
      </c>
      <c r="D32" s="16">
        <v>1</v>
      </c>
      <c r="E32" s="29">
        <f>D32/$D$17</f>
        <v>5.8823529411764705E-2</v>
      </c>
      <c r="F32" s="16">
        <v>2</v>
      </c>
      <c r="G32" s="29">
        <f>F32/$F$17</f>
        <v>0.10526315789473684</v>
      </c>
      <c r="H32" s="16">
        <v>3</v>
      </c>
      <c r="I32" s="29">
        <f>H32/$H$17</f>
        <v>0.15</v>
      </c>
      <c r="J32" s="16">
        <v>4</v>
      </c>
      <c r="K32" s="29">
        <f>J32/$J$17</f>
        <v>0.18181818181818182</v>
      </c>
      <c r="L32" s="89"/>
      <c r="M32" s="89"/>
    </row>
    <row r="33" spans="1:13" s="14" customFormat="1" ht="21" customHeight="1" x14ac:dyDescent="0.3">
      <c r="A33" s="15" t="s">
        <v>35</v>
      </c>
      <c r="B33" s="16">
        <v>10</v>
      </c>
      <c r="C33" s="29">
        <f t="shared" ref="C33" si="29">B33/$B$17</f>
        <v>0.58823529411764708</v>
      </c>
      <c r="D33" s="16">
        <v>16</v>
      </c>
      <c r="E33" s="29">
        <f t="shared" ref="E33" si="30">D33/$D$17</f>
        <v>0.94117647058823528</v>
      </c>
      <c r="F33" s="16">
        <v>17</v>
      </c>
      <c r="G33" s="29">
        <f t="shared" ref="G33" si="31">F33/$F$17</f>
        <v>0.89473684210526316</v>
      </c>
      <c r="H33" s="16">
        <v>17</v>
      </c>
      <c r="I33" s="29">
        <f>H33/$H$17</f>
        <v>0.85</v>
      </c>
      <c r="J33" s="16">
        <v>18</v>
      </c>
      <c r="K33" s="29">
        <f t="shared" ref="K33" si="32">J33/$J$17</f>
        <v>0.81818181818181823</v>
      </c>
      <c r="L33" s="89"/>
      <c r="M33" s="89"/>
    </row>
    <row r="34" spans="1:13" s="22" customFormat="1" ht="21" customHeight="1" x14ac:dyDescent="0.3">
      <c r="A34" s="21" t="s">
        <v>15</v>
      </c>
      <c r="B34" s="87" t="s">
        <v>39</v>
      </c>
      <c r="C34" s="87"/>
      <c r="D34" s="87" t="s">
        <v>39</v>
      </c>
      <c r="E34" s="87"/>
      <c r="F34" s="87" t="s">
        <v>39</v>
      </c>
      <c r="G34" s="87"/>
      <c r="H34" s="87" t="s">
        <v>38</v>
      </c>
      <c r="I34" s="87"/>
      <c r="J34" s="87"/>
      <c r="K34" s="87"/>
      <c r="L34" s="87"/>
      <c r="M34" s="87"/>
    </row>
    <row r="35" spans="1:13" s="22" customFormat="1" ht="21" customHeight="1" x14ac:dyDescent="0.3">
      <c r="A35" s="21" t="s">
        <v>22</v>
      </c>
      <c r="B35" s="30">
        <v>5</v>
      </c>
      <c r="C35" s="31">
        <f>SUM(C36:C37)</f>
        <v>0.6</v>
      </c>
      <c r="D35" s="30">
        <v>5</v>
      </c>
      <c r="E35" s="31">
        <f>SUM(E36:E37)</f>
        <v>0.8</v>
      </c>
      <c r="F35" s="30">
        <v>5</v>
      </c>
      <c r="G35" s="31">
        <f>SUM(G36:G37)</f>
        <v>1</v>
      </c>
      <c r="H35" s="30">
        <v>5</v>
      </c>
      <c r="I35" s="31">
        <f>SUM(I36:I37)</f>
        <v>1</v>
      </c>
      <c r="J35" s="30">
        <v>5</v>
      </c>
      <c r="K35" s="31">
        <f>SUM(K36:K37)</f>
        <v>1</v>
      </c>
      <c r="L35" s="89" t="s">
        <v>40</v>
      </c>
      <c r="M35" s="89"/>
    </row>
    <row r="36" spans="1:13" s="14" customFormat="1" ht="21" customHeight="1" x14ac:dyDescent="0.3">
      <c r="A36" s="15" t="s">
        <v>41</v>
      </c>
      <c r="B36" s="16"/>
      <c r="C36" s="29">
        <f t="shared" ref="C36:C37" si="33">B36/$B$22</f>
        <v>0</v>
      </c>
      <c r="D36" s="16"/>
      <c r="E36" s="29">
        <f t="shared" ref="E36:E37" si="34">D36/$D$22</f>
        <v>0</v>
      </c>
      <c r="F36" s="16"/>
      <c r="G36" s="29">
        <f t="shared" ref="G36:G37" si="35">F36/$F$22</f>
        <v>0</v>
      </c>
      <c r="H36" s="16">
        <v>1</v>
      </c>
      <c r="I36" s="29">
        <f t="shared" ref="I36" si="36">H36/$H$22</f>
        <v>0.2</v>
      </c>
      <c r="J36" s="16">
        <v>2</v>
      </c>
      <c r="K36" s="29">
        <f t="shared" ref="K36" si="37">J36/$H$22</f>
        <v>0.4</v>
      </c>
      <c r="L36" s="89"/>
      <c r="M36" s="89"/>
    </row>
    <row r="37" spans="1:13" s="14" customFormat="1" ht="21" customHeight="1" x14ac:dyDescent="0.3">
      <c r="A37" s="33" t="s">
        <v>42</v>
      </c>
      <c r="B37" s="17">
        <v>3</v>
      </c>
      <c r="C37" s="34">
        <f t="shared" si="33"/>
        <v>0.6</v>
      </c>
      <c r="D37" s="17">
        <v>4</v>
      </c>
      <c r="E37" s="34">
        <f t="shared" si="34"/>
        <v>0.8</v>
      </c>
      <c r="F37" s="17">
        <v>5</v>
      </c>
      <c r="G37" s="34">
        <f t="shared" si="35"/>
        <v>1</v>
      </c>
      <c r="H37" s="17">
        <v>4</v>
      </c>
      <c r="I37" s="34">
        <f t="shared" ref="I37" si="38">H37/$H$22</f>
        <v>0.8</v>
      </c>
      <c r="J37" s="17">
        <v>3</v>
      </c>
      <c r="K37" s="34">
        <f t="shared" ref="K37" si="39">J37/$H$22</f>
        <v>0.6</v>
      </c>
      <c r="L37" s="91"/>
      <c r="M37" s="91"/>
    </row>
    <row r="38" spans="1:13" ht="30.75" customHeight="1" x14ac:dyDescent="0.3">
      <c r="A38" s="26" t="s">
        <v>45</v>
      </c>
      <c r="B38" s="93" t="s">
        <v>53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1:13" ht="30.75" customHeight="1" x14ac:dyDescent="0.3">
      <c r="A39" s="26" t="s">
        <v>46</v>
      </c>
      <c r="B39" s="10" t="s">
        <v>31</v>
      </c>
      <c r="C39" s="10" t="s">
        <v>31</v>
      </c>
      <c r="D39" s="10" t="s">
        <v>31</v>
      </c>
      <c r="E39" s="10" t="s">
        <v>31</v>
      </c>
      <c r="F39" s="10" t="s">
        <v>31</v>
      </c>
      <c r="G39" s="10" t="s">
        <v>31</v>
      </c>
      <c r="H39" s="10" t="s">
        <v>31</v>
      </c>
      <c r="I39" s="10" t="s">
        <v>31</v>
      </c>
      <c r="J39" s="10" t="s">
        <v>31</v>
      </c>
      <c r="K39" s="10" t="s">
        <v>31</v>
      </c>
      <c r="L39" s="10" t="s">
        <v>31</v>
      </c>
      <c r="M39" s="10" t="s">
        <v>31</v>
      </c>
    </row>
    <row r="40" spans="1:13" ht="21" customHeight="1" x14ac:dyDescent="0.3">
      <c r="A40" s="12" t="s">
        <v>13</v>
      </c>
      <c r="B40" s="94" t="s">
        <v>47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64.5" customHeight="1" x14ac:dyDescent="0.3">
      <c r="A41" s="15" t="s">
        <v>14</v>
      </c>
      <c r="B41" s="95" t="s">
        <v>48</v>
      </c>
      <c r="C41" s="95"/>
      <c r="D41" s="95"/>
      <c r="E41" s="95"/>
      <c r="F41" s="95" t="s">
        <v>49</v>
      </c>
      <c r="G41" s="95"/>
      <c r="H41" s="95"/>
      <c r="I41" s="95"/>
      <c r="J41" s="95"/>
      <c r="K41" s="95"/>
      <c r="L41" s="96" t="s">
        <v>50</v>
      </c>
      <c r="M41" s="96"/>
    </row>
    <row r="42" spans="1:13" ht="21" customHeight="1" x14ac:dyDescent="0.3">
      <c r="A42" s="32" t="s">
        <v>15</v>
      </c>
      <c r="B42" s="92" t="s">
        <v>51</v>
      </c>
      <c r="C42" s="92"/>
      <c r="D42" s="92"/>
      <c r="E42" s="92"/>
      <c r="F42" s="92" t="s">
        <v>52</v>
      </c>
      <c r="G42" s="92"/>
      <c r="H42" s="92"/>
      <c r="I42" s="92"/>
      <c r="J42" s="92"/>
      <c r="K42" s="92"/>
      <c r="L42" s="92"/>
      <c r="M42" s="92"/>
    </row>
  </sheetData>
  <mergeCells count="30">
    <mergeCell ref="B42:E42"/>
    <mergeCell ref="F42:M42"/>
    <mergeCell ref="A1:M1"/>
    <mergeCell ref="A2:M2"/>
    <mergeCell ref="A3:M3"/>
    <mergeCell ref="B38:M38"/>
    <mergeCell ref="B40:M40"/>
    <mergeCell ref="B41:E41"/>
    <mergeCell ref="F41:K41"/>
    <mergeCell ref="L41:M41"/>
    <mergeCell ref="L28:M30"/>
    <mergeCell ref="L31:M33"/>
    <mergeCell ref="L35:M37"/>
    <mergeCell ref="H34:M34"/>
    <mergeCell ref="B34:C34"/>
    <mergeCell ref="D34:E34"/>
    <mergeCell ref="F34:G34"/>
    <mergeCell ref="L14:M16"/>
    <mergeCell ref="L17:M20"/>
    <mergeCell ref="B21:M21"/>
    <mergeCell ref="L22:M26"/>
    <mergeCell ref="L6:M6"/>
    <mergeCell ref="A4:M4"/>
    <mergeCell ref="A5:M5"/>
    <mergeCell ref="A6:A7"/>
    <mergeCell ref="B6:C6"/>
    <mergeCell ref="D6:E6"/>
    <mergeCell ref="F6:G6"/>
    <mergeCell ref="H6:I6"/>
    <mergeCell ref="J6:K6"/>
  </mergeCells>
  <pageMargins left="0.24" right="0.2" top="0.43" bottom="0.25" header="0.3" footer="0.2"/>
  <pageSetup paperSize="9" fitToWidth="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E4D83-D3E4-4D76-8D2B-C6C25B4E3A6F}">
  <dimension ref="A2:D10"/>
  <sheetViews>
    <sheetView workbookViewId="0">
      <selection activeCell="D4" sqref="D4:D10"/>
    </sheetView>
  </sheetViews>
  <sheetFormatPr defaultRowHeight="14.4" x14ac:dyDescent="0.3"/>
  <cols>
    <col min="1" max="1" width="8.88671875" style="63"/>
  </cols>
  <sheetData>
    <row r="2" spans="1:4" x14ac:dyDescent="0.3">
      <c r="A2" s="63" t="s">
        <v>151</v>
      </c>
    </row>
    <row r="4" spans="1:4" x14ac:dyDescent="0.3">
      <c r="B4" t="s">
        <v>152</v>
      </c>
      <c r="C4" t="s">
        <v>158</v>
      </c>
      <c r="D4" s="65" t="s">
        <v>159</v>
      </c>
    </row>
    <row r="5" spans="1:4" x14ac:dyDescent="0.3">
      <c r="A5" s="63" t="s">
        <v>153</v>
      </c>
      <c r="B5">
        <v>50</v>
      </c>
      <c r="C5">
        <v>47</v>
      </c>
      <c r="D5" s="65">
        <f>B5+C5</f>
        <v>97</v>
      </c>
    </row>
    <row r="6" spans="1:4" x14ac:dyDescent="0.3">
      <c r="A6" s="63" t="s">
        <v>154</v>
      </c>
      <c r="B6">
        <v>49</v>
      </c>
      <c r="C6">
        <v>68</v>
      </c>
      <c r="D6" s="65">
        <f t="shared" ref="D6:D9" si="0">B6+C6</f>
        <v>117</v>
      </c>
    </row>
    <row r="7" spans="1:4" x14ac:dyDescent="0.3">
      <c r="A7" s="63" t="s">
        <v>155</v>
      </c>
      <c r="B7">
        <v>43</v>
      </c>
      <c r="C7">
        <v>60</v>
      </c>
      <c r="D7" s="65">
        <f t="shared" si="0"/>
        <v>103</v>
      </c>
    </row>
    <row r="8" spans="1:4" x14ac:dyDescent="0.3">
      <c r="A8" s="63" t="s">
        <v>156</v>
      </c>
      <c r="B8">
        <v>56</v>
      </c>
      <c r="C8">
        <v>46</v>
      </c>
      <c r="D8" s="65">
        <f t="shared" si="0"/>
        <v>102</v>
      </c>
    </row>
    <row r="9" spans="1:4" x14ac:dyDescent="0.3">
      <c r="A9" s="63" t="s">
        <v>157</v>
      </c>
      <c r="B9">
        <v>53</v>
      </c>
      <c r="C9">
        <v>50</v>
      </c>
      <c r="D9" s="65">
        <f t="shared" si="0"/>
        <v>103</v>
      </c>
    </row>
    <row r="10" spans="1:4" x14ac:dyDescent="0.3">
      <c r="B10" s="64">
        <f>SUM(B5:B9)</f>
        <v>251</v>
      </c>
      <c r="C10" s="64">
        <f t="shared" ref="C10:D10" si="1">SUM(C5:C9)</f>
        <v>271</v>
      </c>
      <c r="D10" s="65">
        <f t="shared" si="1"/>
        <v>522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PLI_Siso_HS</vt:lpstr>
      <vt:lpstr>PLII_ChatluongGD_Duytri_PC</vt:lpstr>
      <vt:lpstr>PLIII_Doingu</vt:lpstr>
      <vt:lpstr>Siso_Tieuhoc</vt:lpstr>
      <vt:lpstr>PLIII_Doingu!Print_Titles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2020-04-26T04:55:30Z</cp:lastPrinted>
  <dcterms:created xsi:type="dcterms:W3CDTF">2020-04-05T01:18:23Z</dcterms:created>
  <dcterms:modified xsi:type="dcterms:W3CDTF">2022-03-22T02:04:07Z</dcterms:modified>
</cp:coreProperties>
</file>